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ingov-my.sharepoint.com/personal/jthayer_idoa_in_gov/Documents/Desktop/"/>
    </mc:Choice>
  </mc:AlternateContent>
  <xr:revisionPtr revIDLastSave="0" documentId="8_{16047629-F1D5-4E4C-9FC5-3C8C8476A390}" xr6:coauthVersionLast="47" xr6:coauthVersionMax="47" xr10:uidLastSave="{00000000-0000-0000-0000-000000000000}"/>
  <bookViews>
    <workbookView xWindow="1950" yWindow="1950" windowWidth="21600" windowHeight="11385" xr2:uid="{00000000-000D-0000-FFFF-FFFF00000000}"/>
  </bookViews>
  <sheets>
    <sheet name="Table of Contents" sheetId="1" r:id="rId1"/>
    <sheet name="Section 1- Management Fees" sheetId="14" r:id="rId2"/>
    <sheet name="Section 2-Metered Mail" sheetId="4" r:id="rId3"/>
    <sheet name="Section 3 - Courier Services" sheetId="5" r:id="rId4"/>
    <sheet name="Section 4- Paper Costs" sheetId="7" r:id="rId5"/>
    <sheet name="Section 5 - Copy Center" sheetId="8" r:id="rId6"/>
    <sheet name="Section 6 - Finishing" sheetId="9" r:id="rId7"/>
    <sheet name="Section 7 - Stationery" sheetId="10" r:id="rId8"/>
    <sheet name="Section 8-Data Print and Insert" sheetId="11" r:id="rId9"/>
    <sheet name="Section 9- Miscellaneous Servs" sheetId="1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9" i="10" l="1"/>
  <c r="M109" i="10"/>
  <c r="K109" i="10"/>
  <c r="I109" i="10"/>
  <c r="G109" i="10"/>
  <c r="E109" i="10"/>
  <c r="O108" i="10"/>
  <c r="M108" i="10"/>
  <c r="K108" i="10"/>
  <c r="I108" i="10"/>
  <c r="G108" i="10"/>
  <c r="E108" i="10"/>
  <c r="O107" i="10"/>
  <c r="M107" i="10"/>
  <c r="K107" i="10"/>
  <c r="I107" i="10"/>
  <c r="G107" i="10"/>
  <c r="E107" i="10"/>
  <c r="O106" i="10"/>
  <c r="M106" i="10"/>
  <c r="K106" i="10"/>
  <c r="I106" i="10"/>
  <c r="G106" i="10"/>
  <c r="E106" i="10"/>
  <c r="O105" i="10"/>
  <c r="M105" i="10"/>
  <c r="K105" i="10"/>
  <c r="I105" i="10"/>
  <c r="G105" i="10"/>
  <c r="E105" i="10"/>
  <c r="O104" i="10"/>
  <c r="M104" i="10"/>
  <c r="K104" i="10"/>
  <c r="I104" i="10"/>
  <c r="G104" i="10"/>
  <c r="E104" i="10"/>
  <c r="O103" i="10"/>
  <c r="M103" i="10"/>
  <c r="K103" i="10"/>
  <c r="I103" i="10"/>
  <c r="G103" i="10"/>
  <c r="E103" i="10"/>
  <c r="O102" i="10"/>
  <c r="M102" i="10"/>
  <c r="K102" i="10"/>
  <c r="I102" i="10"/>
  <c r="G102" i="10"/>
  <c r="E102" i="10"/>
  <c r="O101" i="10"/>
  <c r="M101" i="10"/>
  <c r="K101" i="10"/>
  <c r="I101" i="10"/>
  <c r="G101" i="10"/>
  <c r="E101" i="10"/>
  <c r="O95" i="10"/>
  <c r="M95" i="10"/>
  <c r="K95" i="10"/>
  <c r="I95" i="10"/>
  <c r="G95" i="10"/>
  <c r="E95" i="10"/>
  <c r="O94" i="10"/>
  <c r="M94" i="10"/>
  <c r="K94" i="10"/>
  <c r="I94" i="10"/>
  <c r="G94" i="10"/>
  <c r="E94" i="10"/>
  <c r="O93" i="10"/>
  <c r="M93" i="10"/>
  <c r="K93" i="10"/>
  <c r="I93" i="10"/>
  <c r="G93" i="10"/>
  <c r="E93" i="10"/>
  <c r="O92" i="10"/>
  <c r="M92" i="10"/>
  <c r="K92" i="10"/>
  <c r="I92" i="10"/>
  <c r="G92" i="10"/>
  <c r="E92" i="10"/>
  <c r="O91" i="10"/>
  <c r="M91" i="10"/>
  <c r="K91" i="10"/>
  <c r="I91" i="10"/>
  <c r="G91" i="10"/>
  <c r="E91" i="10"/>
  <c r="O90" i="10"/>
  <c r="M90" i="10"/>
  <c r="K90" i="10"/>
  <c r="I90" i="10"/>
  <c r="G90" i="10"/>
  <c r="E90" i="10"/>
  <c r="O89" i="10"/>
  <c r="M89" i="10"/>
  <c r="K89" i="10"/>
  <c r="I89" i="10"/>
  <c r="G89" i="10"/>
  <c r="E89" i="10"/>
  <c r="O88" i="10"/>
  <c r="M88" i="10"/>
  <c r="K88" i="10"/>
  <c r="I88" i="10"/>
  <c r="G88" i="10"/>
  <c r="E88" i="10"/>
  <c r="O87" i="10"/>
  <c r="M87" i="10"/>
  <c r="K87" i="10"/>
  <c r="I87" i="10"/>
  <c r="G87" i="10"/>
  <c r="E87" i="10"/>
  <c r="O86" i="10"/>
  <c r="M86" i="10"/>
  <c r="K86" i="10"/>
  <c r="I86" i="10"/>
  <c r="G86" i="10"/>
  <c r="E86" i="10"/>
  <c r="O85" i="10"/>
  <c r="M85" i="10"/>
  <c r="K85" i="10"/>
  <c r="I85" i="10"/>
  <c r="G85" i="10"/>
  <c r="E85" i="10"/>
  <c r="O84" i="10"/>
  <c r="M84" i="10"/>
  <c r="K84" i="10"/>
  <c r="I84" i="10"/>
  <c r="G84" i="10"/>
  <c r="E84" i="10"/>
  <c r="O75" i="10"/>
  <c r="M75" i="10"/>
  <c r="K75" i="10"/>
  <c r="I75" i="10"/>
  <c r="G75" i="10"/>
  <c r="E75" i="10"/>
  <c r="O74" i="10"/>
  <c r="M74" i="10"/>
  <c r="K74" i="10"/>
  <c r="I74" i="10"/>
  <c r="G74" i="10"/>
  <c r="E74" i="10"/>
  <c r="O73" i="10"/>
  <c r="M73" i="10"/>
  <c r="K73" i="10"/>
  <c r="I73" i="10"/>
  <c r="G73" i="10"/>
  <c r="E73" i="10"/>
  <c r="O72" i="10"/>
  <c r="M72" i="10"/>
  <c r="K72" i="10"/>
  <c r="I72" i="10"/>
  <c r="G72" i="10"/>
  <c r="E72" i="10"/>
  <c r="O71" i="10"/>
  <c r="M71" i="10"/>
  <c r="K71" i="10"/>
  <c r="I71" i="10"/>
  <c r="G71" i="10"/>
  <c r="E71" i="10"/>
  <c r="O70" i="10"/>
  <c r="M70" i="10"/>
  <c r="K70" i="10"/>
  <c r="I70" i="10"/>
  <c r="G70" i="10"/>
  <c r="E70" i="10"/>
  <c r="O69" i="10"/>
  <c r="M69" i="10"/>
  <c r="K69" i="10"/>
  <c r="I69" i="10"/>
  <c r="G69" i="10"/>
  <c r="E69" i="10"/>
  <c r="O68" i="10"/>
  <c r="M68" i="10"/>
  <c r="K68" i="10"/>
  <c r="I68" i="10"/>
  <c r="G68" i="10"/>
  <c r="E68" i="10"/>
  <c r="O67" i="10"/>
  <c r="M67" i="10"/>
  <c r="K67" i="10"/>
  <c r="I67" i="10"/>
  <c r="G67" i="10"/>
  <c r="E67" i="10"/>
  <c r="O66" i="10"/>
  <c r="M66" i="10"/>
  <c r="K66" i="10"/>
  <c r="I66" i="10"/>
  <c r="G66" i="10"/>
  <c r="E66" i="10"/>
  <c r="O65" i="10"/>
  <c r="M65" i="10"/>
  <c r="K65" i="10"/>
  <c r="I65" i="10"/>
  <c r="G65" i="10"/>
  <c r="E65" i="10"/>
  <c r="O64" i="10"/>
  <c r="M64" i="10"/>
  <c r="K64" i="10"/>
  <c r="I64" i="10"/>
  <c r="G64" i="10"/>
  <c r="E64" i="10"/>
  <c r="O63" i="10"/>
  <c r="M63" i="10"/>
  <c r="K63" i="10"/>
  <c r="I63" i="10"/>
  <c r="G63" i="10"/>
  <c r="E63" i="10"/>
  <c r="O62" i="10"/>
  <c r="M62" i="10"/>
  <c r="K62" i="10"/>
  <c r="I62" i="10"/>
  <c r="G62" i="10"/>
  <c r="E62" i="10"/>
  <c r="O61" i="10"/>
  <c r="M61" i="10"/>
  <c r="K61" i="10"/>
  <c r="I61" i="10"/>
  <c r="G61" i="10"/>
  <c r="E61" i="10"/>
  <c r="O60" i="10"/>
  <c r="M60" i="10"/>
  <c r="K60" i="10"/>
  <c r="I60" i="10"/>
  <c r="G60" i="10"/>
  <c r="E60" i="10"/>
  <c r="O59" i="10"/>
  <c r="M59" i="10"/>
  <c r="K59" i="10"/>
  <c r="I59" i="10"/>
  <c r="G59" i="10"/>
  <c r="E59" i="10"/>
  <c r="O58" i="10"/>
  <c r="M58" i="10"/>
  <c r="K58" i="10"/>
  <c r="I58" i="10"/>
  <c r="G58" i="10"/>
  <c r="E58" i="10"/>
  <c r="O57" i="10"/>
  <c r="M57" i="10"/>
  <c r="K57" i="10"/>
  <c r="I57" i="10"/>
  <c r="G57" i="10"/>
  <c r="E57" i="10"/>
  <c r="O56" i="10"/>
  <c r="M56" i="10"/>
  <c r="K56" i="10"/>
  <c r="I56" i="10"/>
  <c r="G56" i="10"/>
  <c r="E56" i="10"/>
  <c r="O55" i="10"/>
  <c r="M55" i="10"/>
  <c r="K55" i="10"/>
  <c r="I55" i="10"/>
  <c r="G55" i="10"/>
  <c r="E55" i="10"/>
  <c r="O54" i="10"/>
  <c r="M54" i="10"/>
  <c r="K54" i="10"/>
  <c r="I54" i="10"/>
  <c r="G54" i="10"/>
  <c r="E54" i="10"/>
  <c r="O53" i="10"/>
  <c r="M53" i="10"/>
  <c r="K53" i="10"/>
  <c r="I53" i="10"/>
  <c r="G53" i="10"/>
  <c r="E53" i="10"/>
  <c r="O52" i="10"/>
  <c r="M52" i="10"/>
  <c r="K52" i="10"/>
  <c r="I52" i="10"/>
  <c r="G52" i="10"/>
  <c r="E52" i="10"/>
  <c r="O51" i="10"/>
  <c r="M51" i="10"/>
  <c r="K51" i="10"/>
  <c r="I51" i="10"/>
  <c r="G51" i="10"/>
  <c r="E51" i="10"/>
  <c r="O50" i="10"/>
  <c r="M50" i="10"/>
  <c r="K50" i="10"/>
  <c r="I50" i="10"/>
  <c r="G50" i="10"/>
  <c r="E50" i="10"/>
  <c r="O49" i="10"/>
  <c r="M49" i="10"/>
  <c r="K49" i="10"/>
  <c r="I49" i="10"/>
  <c r="G49" i="10"/>
  <c r="E49" i="10"/>
  <c r="O48" i="10"/>
  <c r="M48" i="10"/>
  <c r="K48" i="10"/>
  <c r="I48" i="10"/>
  <c r="G48" i="10"/>
  <c r="E48" i="10"/>
  <c r="O47" i="10"/>
  <c r="M47" i="10"/>
  <c r="K47" i="10"/>
  <c r="I47" i="10"/>
  <c r="G47" i="10"/>
  <c r="E47" i="10"/>
  <c r="O46" i="10"/>
  <c r="M46" i="10"/>
  <c r="K46" i="10"/>
  <c r="I46" i="10"/>
  <c r="G46" i="10"/>
  <c r="E46" i="10"/>
  <c r="O38" i="10"/>
  <c r="M38" i="10"/>
  <c r="K38" i="10"/>
  <c r="I38" i="10"/>
  <c r="G38" i="10"/>
  <c r="E38" i="10"/>
  <c r="O37" i="10"/>
  <c r="M37" i="10"/>
  <c r="K37" i="10"/>
  <c r="I37" i="10"/>
  <c r="G37" i="10"/>
  <c r="E37" i="10"/>
  <c r="O36" i="10"/>
  <c r="M36" i="10"/>
  <c r="K36" i="10"/>
  <c r="I36" i="10"/>
  <c r="G36" i="10"/>
  <c r="E36" i="10"/>
  <c r="O35" i="10"/>
  <c r="M35" i="10"/>
  <c r="K35" i="10"/>
  <c r="I35" i="10"/>
  <c r="G35" i="10"/>
  <c r="E35" i="10"/>
  <c r="O34" i="10"/>
  <c r="M34" i="10"/>
  <c r="K34" i="10"/>
  <c r="I34" i="10"/>
  <c r="G34" i="10"/>
  <c r="E34" i="10"/>
  <c r="O33" i="10"/>
  <c r="M33" i="10"/>
  <c r="K33" i="10"/>
  <c r="I33" i="10"/>
  <c r="G33" i="10"/>
  <c r="E33" i="10"/>
  <c r="U32" i="10"/>
  <c r="S32" i="10"/>
  <c r="Q32" i="10"/>
  <c r="O32" i="10"/>
  <c r="M32" i="10"/>
  <c r="K32" i="10"/>
  <c r="I32" i="10"/>
  <c r="G32" i="10"/>
  <c r="E32" i="10"/>
  <c r="U31" i="10"/>
  <c r="S31" i="10"/>
  <c r="Q31" i="10"/>
  <c r="O31" i="10"/>
  <c r="M31" i="10"/>
  <c r="K31" i="10"/>
  <c r="I31" i="10"/>
  <c r="G31" i="10"/>
  <c r="E31" i="10"/>
  <c r="U30" i="10"/>
  <c r="S30" i="10"/>
  <c r="Q30" i="10"/>
  <c r="O30" i="10"/>
  <c r="M30" i="10"/>
  <c r="K30" i="10"/>
  <c r="I30" i="10"/>
  <c r="G30" i="10"/>
  <c r="E30" i="10"/>
  <c r="U29" i="10"/>
  <c r="S29" i="10"/>
  <c r="Q29" i="10"/>
  <c r="O29" i="10"/>
  <c r="M29" i="10"/>
  <c r="K29" i="10"/>
  <c r="I29" i="10"/>
  <c r="G29" i="10"/>
  <c r="E29" i="10"/>
  <c r="U28" i="10"/>
  <c r="S28" i="10"/>
  <c r="Q28" i="10"/>
  <c r="O28" i="10"/>
  <c r="M28" i="10"/>
  <c r="K28" i="10"/>
  <c r="I28" i="10"/>
  <c r="G28" i="10"/>
  <c r="E28" i="10"/>
  <c r="U27" i="10"/>
  <c r="S27" i="10"/>
  <c r="Q27" i="10"/>
  <c r="O27" i="10"/>
  <c r="M27" i="10"/>
  <c r="K27" i="10"/>
  <c r="I27" i="10"/>
  <c r="G27" i="10"/>
  <c r="E27" i="10"/>
  <c r="U26" i="10"/>
  <c r="S26" i="10"/>
  <c r="Q26" i="10"/>
  <c r="O26" i="10"/>
  <c r="M26" i="10"/>
  <c r="K26" i="10"/>
  <c r="I26" i="10"/>
  <c r="G26" i="10"/>
  <c r="E26" i="10"/>
  <c r="U25" i="10"/>
  <c r="S25" i="10"/>
  <c r="Q25" i="10"/>
  <c r="O25" i="10"/>
  <c r="M25" i="10"/>
  <c r="K25" i="10"/>
  <c r="I25" i="10"/>
  <c r="G25" i="10"/>
  <c r="E25" i="10"/>
  <c r="U24" i="10"/>
  <c r="S24" i="10"/>
  <c r="Q24" i="10"/>
  <c r="O24" i="10"/>
  <c r="M24" i="10"/>
  <c r="K24" i="10"/>
  <c r="I24" i="10"/>
  <c r="G24" i="10"/>
  <c r="E24" i="10"/>
  <c r="U23" i="10"/>
  <c r="S23" i="10"/>
  <c r="Q23" i="10"/>
  <c r="O23" i="10"/>
  <c r="M23" i="10"/>
  <c r="K23" i="10"/>
  <c r="I23" i="10"/>
  <c r="G23" i="10"/>
  <c r="E23" i="10"/>
  <c r="U22" i="10"/>
  <c r="S22" i="10"/>
  <c r="Q22" i="10"/>
  <c r="O22" i="10"/>
  <c r="M22" i="10"/>
  <c r="K22" i="10"/>
  <c r="I22" i="10"/>
  <c r="G22" i="10"/>
  <c r="E22" i="10"/>
  <c r="U21" i="10"/>
  <c r="S21" i="10"/>
  <c r="Q21" i="10"/>
  <c r="O21" i="10"/>
  <c r="M21" i="10"/>
  <c r="K21" i="10"/>
  <c r="I21" i="10"/>
  <c r="G21" i="10"/>
  <c r="E21" i="10"/>
  <c r="U20" i="10"/>
  <c r="S20" i="10"/>
  <c r="Q20" i="10"/>
  <c r="O20" i="10"/>
  <c r="M20" i="10"/>
  <c r="K20" i="10"/>
  <c r="I20" i="10"/>
  <c r="G20" i="10"/>
  <c r="E20" i="10"/>
  <c r="U19" i="10"/>
  <c r="S19" i="10"/>
  <c r="Q19" i="10"/>
  <c r="O19" i="10"/>
  <c r="M19" i="10"/>
  <c r="K19" i="10"/>
  <c r="I19" i="10"/>
  <c r="G19" i="10"/>
  <c r="E19" i="10"/>
  <c r="U18" i="10"/>
  <c r="S18" i="10"/>
  <c r="Q18" i="10"/>
  <c r="O18" i="10"/>
  <c r="M18" i="10"/>
  <c r="K18" i="10"/>
  <c r="I18" i="10"/>
  <c r="G18" i="10"/>
  <c r="E18" i="10"/>
  <c r="U17" i="10"/>
  <c r="S17" i="10"/>
  <c r="Q17" i="10"/>
  <c r="O17" i="10"/>
  <c r="M17" i="10"/>
  <c r="K17" i="10"/>
  <c r="I17" i="10"/>
  <c r="G17" i="10"/>
  <c r="E17" i="10"/>
  <c r="U16" i="10"/>
  <c r="S16" i="10"/>
  <c r="Q16" i="10"/>
  <c r="O16" i="10"/>
  <c r="M16" i="10"/>
  <c r="K16" i="10"/>
  <c r="I16" i="10"/>
  <c r="G16" i="10"/>
  <c r="E16" i="10"/>
  <c r="U15" i="10"/>
  <c r="S15" i="10"/>
  <c r="Q15" i="10"/>
  <c r="O15" i="10"/>
  <c r="M15" i="10"/>
  <c r="K15" i="10"/>
  <c r="I15" i="10"/>
  <c r="G15" i="10"/>
  <c r="E15" i="10"/>
  <c r="U14" i="10"/>
  <c r="S14" i="10"/>
  <c r="Q14" i="10"/>
  <c r="O14" i="10"/>
  <c r="M14" i="10"/>
  <c r="K14" i="10"/>
  <c r="I14" i="10"/>
  <c r="G14" i="10"/>
  <c r="E14" i="10"/>
  <c r="U13" i="10"/>
  <c r="S13" i="10"/>
  <c r="Q13" i="10"/>
  <c r="O13" i="10"/>
  <c r="M13" i="10"/>
  <c r="K13" i="10"/>
  <c r="I13" i="10"/>
  <c r="G13" i="10"/>
  <c r="E13" i="10"/>
  <c r="U12" i="10"/>
  <c r="S12" i="10"/>
  <c r="Q12" i="10"/>
  <c r="O12" i="10"/>
  <c r="M12" i="10"/>
  <c r="K12" i="10"/>
  <c r="I12" i="10"/>
  <c r="G12" i="10"/>
  <c r="E12" i="10"/>
  <c r="U11" i="10"/>
  <c r="S11" i="10"/>
  <c r="Q11" i="10"/>
  <c r="O11" i="10"/>
  <c r="M11" i="10"/>
  <c r="K11" i="10"/>
  <c r="I11" i="10"/>
  <c r="G11" i="10"/>
  <c r="E11" i="10"/>
  <c r="U10" i="10"/>
  <c r="S10" i="10"/>
  <c r="Q10" i="10"/>
  <c r="O10" i="10"/>
  <c r="M10" i="10"/>
  <c r="K10" i="10"/>
  <c r="I10" i="10"/>
  <c r="G10" i="10"/>
  <c r="E10" i="10"/>
  <c r="U9" i="10"/>
  <c r="S9" i="10"/>
  <c r="Q9" i="10"/>
  <c r="O9" i="10"/>
  <c r="M9" i="10"/>
  <c r="K9" i="10"/>
  <c r="I9" i="10"/>
  <c r="G9" i="10"/>
  <c r="E9" i="10"/>
  <c r="U8" i="10"/>
  <c r="S8" i="10"/>
  <c r="Q8" i="10"/>
  <c r="O8" i="10"/>
  <c r="M8" i="10"/>
  <c r="K8" i="10"/>
  <c r="I8" i="10"/>
  <c r="G8" i="10"/>
  <c r="E8" i="10"/>
  <c r="U7" i="10"/>
  <c r="S7" i="10"/>
  <c r="Q7" i="10"/>
  <c r="O7" i="10"/>
  <c r="M7" i="10"/>
  <c r="K7" i="10"/>
  <c r="I7" i="10"/>
  <c r="G7" i="10"/>
  <c r="E7" i="10"/>
  <c r="U6" i="10"/>
  <c r="S6" i="10"/>
  <c r="Q6" i="10"/>
  <c r="O6" i="10"/>
  <c r="M6" i="10"/>
  <c r="K6" i="10"/>
  <c r="I6" i="10"/>
  <c r="G6" i="10"/>
  <c r="E6" i="10"/>
  <c r="U5" i="10"/>
  <c r="S5" i="10"/>
  <c r="Q5" i="10"/>
  <c r="O5" i="10"/>
  <c r="M5" i="10"/>
  <c r="K5" i="10"/>
  <c r="I5" i="10"/>
  <c r="G5" i="10"/>
  <c r="E5" i="10"/>
  <c r="Q8" i="4" l="1"/>
  <c r="Q75" i="4"/>
  <c r="Q76" i="4" s="1"/>
  <c r="Q68" i="4"/>
  <c r="Q69" i="4" s="1"/>
  <c r="Q70" i="4" s="1"/>
  <c r="Q30" i="4"/>
  <c r="Q31" i="4" s="1"/>
  <c r="Q32" i="4" s="1"/>
  <c r="Q11" i="4"/>
  <c r="Q10" i="4"/>
  <c r="Q78" i="4"/>
  <c r="Q79" i="4" s="1"/>
  <c r="Q72" i="4"/>
  <c r="Q73" i="4" s="1"/>
  <c r="P75" i="4" l="1"/>
  <c r="P76" i="4" s="1"/>
  <c r="P71" i="4"/>
  <c r="P72" i="4" s="1"/>
  <c r="P73" i="4" s="1"/>
  <c r="P37" i="4"/>
  <c r="P38" i="4"/>
  <c r="P36" i="4"/>
  <c r="P30" i="4"/>
  <c r="P78" i="4"/>
  <c r="P79" i="4" s="1"/>
  <c r="P69" i="4"/>
  <c r="P70" i="4" s="1"/>
  <c r="P31" i="4"/>
  <c r="P32" i="4" s="1"/>
  <c r="O78" i="4" l="1"/>
  <c r="O79" i="4" s="1"/>
  <c r="O75" i="4"/>
  <c r="O76" i="4" s="1"/>
  <c r="O72" i="4"/>
  <c r="O73" i="4" s="1"/>
  <c r="O69" i="4"/>
  <c r="O70" i="4" s="1"/>
  <c r="O36" i="4"/>
  <c r="O31" i="4"/>
  <c r="O32" i="4" s="1"/>
</calcChain>
</file>

<file path=xl/sharedStrings.xml><?xml version="1.0" encoding="utf-8"?>
<sst xmlns="http://schemas.openxmlformats.org/spreadsheetml/2006/main" count="1003" uniqueCount="305">
  <si>
    <t>Section 2 - Metered Mail</t>
  </si>
  <si>
    <t>Section 3 - Courier Services</t>
  </si>
  <si>
    <t>Section 4 - Paper Costs</t>
  </si>
  <si>
    <t>Section 5 - Copy Center</t>
  </si>
  <si>
    <t>Section 6 - Finishing</t>
  </si>
  <si>
    <t>Section 7 - Stationery</t>
  </si>
  <si>
    <t>Section 8 - Data Print and Insert</t>
  </si>
  <si>
    <t>Section 9 - Miscellaneous Services</t>
  </si>
  <si>
    <r>
      <t xml:space="preserve">Tab Name &amp; </t>
    </r>
    <r>
      <rPr>
        <b/>
        <sz val="11"/>
        <color rgb="FF0000FF"/>
        <rFont val="Arial"/>
        <family val="2"/>
      </rPr>
      <t>Hyperlink</t>
    </r>
    <r>
      <rPr>
        <b/>
        <sz val="11"/>
        <color theme="0"/>
        <rFont val="Arial"/>
        <family val="2"/>
      </rPr>
      <t xml:space="preserve"> to Section</t>
    </r>
  </si>
  <si>
    <t>Weight</t>
  </si>
  <si>
    <t>Type</t>
  </si>
  <si>
    <t>Automation</t>
  </si>
  <si>
    <t>Mail Class</t>
  </si>
  <si>
    <t>Postage</t>
  </si>
  <si>
    <t>Service Fee</t>
  </si>
  <si>
    <t>($/Piece)</t>
  </si>
  <si>
    <t>1 oz</t>
  </si>
  <si>
    <t>Letter</t>
  </si>
  <si>
    <t>Pre-Sort</t>
  </si>
  <si>
    <t>First Class</t>
  </si>
  <si>
    <t>2oz</t>
  </si>
  <si>
    <t>3 oz</t>
  </si>
  <si>
    <t>Full Rate</t>
  </si>
  <si>
    <t>Standard</t>
  </si>
  <si>
    <t>Non Profit</t>
  </si>
  <si>
    <t>International</t>
  </si>
  <si>
    <t>Flat</t>
  </si>
  <si>
    <t>Postcard</t>
  </si>
  <si>
    <t>STANDARD MAIL</t>
  </si>
  <si>
    <t>Certified Mail</t>
  </si>
  <si>
    <t>CERTIFIED MAIL</t>
  </si>
  <si>
    <t>Handling Service*</t>
  </si>
  <si>
    <t>Package Delivery Company (FedEx, UPS, etc.)</t>
  </si>
  <si>
    <t>PACKAGE DELIVERY COMPANY</t>
  </si>
  <si>
    <t>Courier Service Charges</t>
  </si>
  <si>
    <t>$/Day</t>
  </si>
  <si>
    <t xml:space="preserve">Interdepartmental Cost to pickup and deliver to drop points </t>
  </si>
  <si>
    <t xml:space="preserve">External Cost to pickup and deliver to drop points </t>
  </si>
  <si>
    <t>$/Run</t>
  </si>
  <si>
    <t>ISDH Treasurer’s Run</t>
  </si>
  <si>
    <t>ADDED PICKUP (PER STOP)</t>
  </si>
  <si>
    <t>Added Pickup (Per Stop)</t>
  </si>
  <si>
    <t>Inside Existing Building</t>
  </si>
  <si>
    <t>Outside Building</t>
  </si>
  <si>
    <t>20#</t>
  </si>
  <si>
    <t>Paper Type</t>
  </si>
  <si>
    <t>($/Sheet)</t>
  </si>
  <si>
    <t>8.5 x 11</t>
  </si>
  <si>
    <t>White</t>
  </si>
  <si>
    <t>Recycled White</t>
  </si>
  <si>
    <t>White, 3 - Hole</t>
  </si>
  <si>
    <t>Recycled White, 3 - Hole</t>
  </si>
  <si>
    <t>Color</t>
  </si>
  <si>
    <t>8.5 x 14</t>
  </si>
  <si>
    <t>11 x 17</t>
  </si>
  <si>
    <t>24#</t>
  </si>
  <si>
    <t>3 - Hole</t>
  </si>
  <si>
    <t>28#</t>
  </si>
  <si>
    <t>70#</t>
  </si>
  <si>
    <t>110# (Cardstock)</t>
  </si>
  <si>
    <t>Impressions</t>
  </si>
  <si>
    <t>$/Impression</t>
  </si>
  <si>
    <t>B&amp;W - 8.5 x 11</t>
  </si>
  <si>
    <t>Color - 8.5 x 11</t>
  </si>
  <si>
    <t>B&amp;W - 8.5 x 14</t>
  </si>
  <si>
    <t>Color - 8.5 x 14</t>
  </si>
  <si>
    <t>B&amp;W - 11 x 17</t>
  </si>
  <si>
    <t>Color - 11 x 17</t>
  </si>
  <si>
    <t>Scanning</t>
  </si>
  <si>
    <t>$/Image</t>
  </si>
  <si>
    <t>Standard Format Scanning - less than 4"x5"</t>
  </si>
  <si>
    <t>Large Format Scanning - more than 4"x5"</t>
  </si>
  <si>
    <t>Copies</t>
  </si>
  <si>
    <t>Transparencies Copies - 8.5 x 11</t>
  </si>
  <si>
    <t>Transparencies Copies - 8.5 x 14</t>
  </si>
  <si>
    <t>Transparencies Copies - 11 x 17</t>
  </si>
  <si>
    <t>Print on Demand</t>
  </si>
  <si>
    <t>Color Images - Simplex</t>
  </si>
  <si>
    <t>Color Images - Duplex</t>
  </si>
  <si>
    <t>B&amp;W Images - Simplex</t>
  </si>
  <si>
    <t>B&amp;W Images - Duplex</t>
  </si>
  <si>
    <t>Faxing</t>
  </si>
  <si>
    <t>$/Sheet</t>
  </si>
  <si>
    <t>Inbound</t>
  </si>
  <si>
    <t>Outbound</t>
  </si>
  <si>
    <t>Other Copy Center</t>
  </si>
  <si>
    <t>Typesetting</t>
  </si>
  <si>
    <t>Binding</t>
  </si>
  <si>
    <t>Pre-Collated</t>
  </si>
  <si>
    <t>Hand Collated</t>
  </si>
  <si>
    <t>$/Book</t>
  </si>
  <si>
    <t>Comb Binding - 1/4"</t>
  </si>
  <si>
    <t>Comb Binding - 1/2"</t>
  </si>
  <si>
    <t>Comb Binding - 1"</t>
  </si>
  <si>
    <t>Comb Binding - 1 1/2"</t>
  </si>
  <si>
    <t>Comb Binding - 2"</t>
  </si>
  <si>
    <t>Coil Binding - 1/4"</t>
  </si>
  <si>
    <t>Coil Binding - 1/2"</t>
  </si>
  <si>
    <t>Coil Binding - 1"</t>
  </si>
  <si>
    <t>Coil Binding - 1 1/2"</t>
  </si>
  <si>
    <t>Coil Binding - 2"</t>
  </si>
  <si>
    <t>Velo Binding</t>
  </si>
  <si>
    <t>Perfect Binding</t>
  </si>
  <si>
    <t>Tape Bind - Black Tape - Automatic Inline</t>
  </si>
  <si>
    <t>Tape Bind - Black Tape - Offline</t>
  </si>
  <si>
    <t>Tape Bind - Color Tape - Automatic Inline</t>
  </si>
  <si>
    <t>Tape Bind - Color Tape - Offline</t>
  </si>
  <si>
    <t>Side Stitch Binding</t>
  </si>
  <si>
    <t>Saddle Stitch Binding - Automatic Inline</t>
  </si>
  <si>
    <t>Saddle Stitch Binding - Offline</t>
  </si>
  <si>
    <t>Stapling</t>
  </si>
  <si>
    <t>$/Set</t>
  </si>
  <si>
    <t>Staple - Automatic Inline (1 staple)</t>
  </si>
  <si>
    <t>Staple - Automatic Inline (2 staples)</t>
  </si>
  <si>
    <t>Staple - Offline (1 staple)</t>
  </si>
  <si>
    <t>Staple - Offline (2 staples)</t>
  </si>
  <si>
    <t>Laminating</t>
  </si>
  <si>
    <t>3 mil - 8.5 x 11</t>
  </si>
  <si>
    <t>3 mil - 8.5 x 14</t>
  </si>
  <si>
    <t>3 mil - 11 x 17</t>
  </si>
  <si>
    <t>5 mil - 8.5 x 11</t>
  </si>
  <si>
    <t>5 mil - 8.5 x 14</t>
  </si>
  <si>
    <t>5 mil - 11 x 17</t>
  </si>
  <si>
    <t>7 mil - 8.5 x 11</t>
  </si>
  <si>
    <t>7 mil - 8.5 x 14</t>
  </si>
  <si>
    <t>7 mil - 11 x 17</t>
  </si>
  <si>
    <t>Covers (front or back)</t>
  </si>
  <si>
    <t>Clear Cover, 8.5 x 11</t>
  </si>
  <si>
    <t>White Cover, 8.5 x 11</t>
  </si>
  <si>
    <t>Black Cover, 8.5 x 11</t>
  </si>
  <si>
    <t>Other Finishing</t>
  </si>
  <si>
    <t>UOM</t>
  </si>
  <si>
    <t>Price ($)</t>
  </si>
  <si>
    <t>Manual (non-Machine) Binding</t>
  </si>
  <si>
    <r>
      <t>Per Book</t>
    </r>
    <r>
      <rPr>
        <b/>
        <sz val="11"/>
        <color theme="0"/>
        <rFont val="Arial"/>
        <family val="2"/>
      </rPr>
      <t/>
    </r>
  </si>
  <si>
    <t>Drilling - Standard 2-3 hole drill</t>
  </si>
  <si>
    <t>Per Sheet</t>
  </si>
  <si>
    <t>Cutting to Size</t>
  </si>
  <si>
    <t>Per Sheet / Per Cut</t>
  </si>
  <si>
    <t>Trimming to Size - 3-edge trim</t>
  </si>
  <si>
    <t>Shrink (Poly) Wrap</t>
  </si>
  <si>
    <t>Per Set</t>
  </si>
  <si>
    <t>Padding</t>
  </si>
  <si>
    <t>Per Book</t>
  </si>
  <si>
    <t>Screw Posts</t>
  </si>
  <si>
    <t>Hand Folding (Half, Tri-Fold, Z-Fold)</t>
  </si>
  <si>
    <t>Envelopes, 24# Stock</t>
  </si>
  <si>
    <t>Size</t>
  </si>
  <si>
    <t>1,000 Qty</t>
  </si>
  <si>
    <t>2,500 Qty</t>
  </si>
  <si>
    <t>5,000 Qty</t>
  </si>
  <si>
    <t>10,000 Qty</t>
  </si>
  <si>
    <t>25,000 Qty</t>
  </si>
  <si>
    <t>50,000 Qty</t>
  </si>
  <si>
    <t>100,000 Qty</t>
  </si>
  <si>
    <t>200,000 Qty</t>
  </si>
  <si>
    <t>250,000Qty</t>
  </si>
  <si>
    <t>Ink Color - Window Quantity</t>
  </si>
  <si>
    <t>($/Box)</t>
  </si>
  <si>
    <t>No Color - No Window</t>
  </si>
  <si>
    <t>6" x 9"</t>
  </si>
  <si>
    <t>No Color - 1 Window</t>
  </si>
  <si>
    <t>1 Color - 1 Window</t>
  </si>
  <si>
    <t>1 Color - No Window</t>
  </si>
  <si>
    <t>2 Color - 1 Window</t>
  </si>
  <si>
    <t>2 Color - No Window</t>
  </si>
  <si>
    <t>#8 5/8 - Check</t>
  </si>
  <si>
    <t>No Color - 2 Window</t>
  </si>
  <si>
    <t>1 Color - 2 Window</t>
  </si>
  <si>
    <t>2 Color - 2 Window</t>
  </si>
  <si>
    <t>#9</t>
  </si>
  <si>
    <t>#10</t>
  </si>
  <si>
    <t>10" x 13"</t>
  </si>
  <si>
    <t>#3</t>
  </si>
  <si>
    <t>#6 3/4</t>
  </si>
  <si>
    <t>#7</t>
  </si>
  <si>
    <t>#11</t>
  </si>
  <si>
    <t>#12</t>
  </si>
  <si>
    <t>#14</t>
  </si>
  <si>
    <t>#17</t>
  </si>
  <si>
    <t>LETTERHEAD</t>
  </si>
  <si>
    <t>Letterhead, 8-1/2" x 11"</t>
  </si>
  <si>
    <t>Stock</t>
  </si>
  <si>
    <t>250 Qty</t>
  </si>
  <si>
    <t>500 Qty</t>
  </si>
  <si>
    <t>1,500 Qty</t>
  </si>
  <si>
    <t>2,000 Qty</t>
  </si>
  <si>
    <t>Color of Paper - Ink Color</t>
  </si>
  <si>
    <t>White - 1 Color</t>
  </si>
  <si>
    <t>White - 2 Color</t>
  </si>
  <si>
    <t>Color - 1 Color</t>
  </si>
  <si>
    <t>Color - 2 Color</t>
  </si>
  <si>
    <t>Business Cards, 2" x 3-1/2"</t>
  </si>
  <si>
    <t>Number of Colors</t>
  </si>
  <si>
    <t>4/0 - Full Color Front - No Color on Back</t>
  </si>
  <si>
    <t>80#</t>
  </si>
  <si>
    <t>4/1 - Full Color Front - One Color on Back</t>
  </si>
  <si>
    <t>4/4 - Full Color Front - Full Color on Back</t>
  </si>
  <si>
    <t>110#</t>
  </si>
  <si>
    <t>150#</t>
  </si>
  <si>
    <t>BUSINESS CARD FINISHING OPTIONS</t>
  </si>
  <si>
    <r>
      <rPr>
        <b/>
        <sz val="11"/>
        <rFont val="Arial"/>
        <family val="2"/>
      </rPr>
      <t xml:space="preserve">NOTE: </t>
    </r>
    <r>
      <rPr>
        <sz val="11"/>
        <rFont val="Arial"/>
        <family val="2"/>
      </rPr>
      <t>Please provide pricing for Business Card Finishing Options as an addition to the above business card pricing.</t>
    </r>
  </si>
  <si>
    <t>Business Card Finishing Options</t>
  </si>
  <si>
    <t>Foil Accent</t>
  </si>
  <si>
    <t>UV Coating</t>
  </si>
  <si>
    <t>Gloss Coating</t>
  </si>
  <si>
    <t>Data Programming</t>
  </si>
  <si>
    <t>$/Hour</t>
  </si>
  <si>
    <t>Variable Data Programming</t>
  </si>
  <si>
    <t>Standard Data Programming (mail merge)</t>
  </si>
  <si>
    <t>Document Formatting</t>
  </si>
  <si>
    <t>Graphic / Form Design</t>
  </si>
  <si>
    <t>Graphic Design</t>
  </si>
  <si>
    <t>Form Design</t>
  </si>
  <si>
    <t>Address Formatting/Printing</t>
  </si>
  <si>
    <t>$/Address</t>
  </si>
  <si>
    <t>NCOA Address Validation</t>
  </si>
  <si>
    <t>Address Cleansing</t>
  </si>
  <si>
    <t>Address Envelope Printing</t>
  </si>
  <si>
    <t>Address Label Printing</t>
  </si>
  <si>
    <t>Data Print</t>
  </si>
  <si>
    <t>Variable Printing - Black Ink</t>
  </si>
  <si>
    <t>Standard Printing - Black Ink</t>
  </si>
  <si>
    <t>Variable Printing - Color Ink</t>
  </si>
  <si>
    <t>Standard Printing - Color Ink</t>
  </si>
  <si>
    <t>Insert</t>
  </si>
  <si>
    <t>Automatic Insert, 1 fold</t>
  </si>
  <si>
    <t>Automatic Insert, Up to 3 folds</t>
  </si>
  <si>
    <t>Automatic Insert, Up to 5 folds</t>
  </si>
  <si>
    <t>Manual Insert, 1 fold</t>
  </si>
  <si>
    <t>Manual Insert, Up to 3 folds</t>
  </si>
  <si>
    <t>Manual Insert, Up to 5 folds</t>
  </si>
  <si>
    <t>Manual Match and Insert, 1 fold</t>
  </si>
  <si>
    <t>Manual Match and Insert, Up to 3 folds</t>
  </si>
  <si>
    <t>Manual Match and Insert, Up to 5 folds</t>
  </si>
  <si>
    <t>Manual Insert, No Fold</t>
  </si>
  <si>
    <t>Scoring/Perforating</t>
  </si>
  <si>
    <t>Score - 1</t>
  </si>
  <si>
    <t>Perforation - 1</t>
  </si>
  <si>
    <t>Perforation - 2</t>
  </si>
  <si>
    <t>Sealing</t>
  </si>
  <si>
    <t>Pressure Sealing</t>
  </si>
  <si>
    <t>Electronic Document Archiving</t>
  </si>
  <si>
    <t>Electronic Archiving</t>
  </si>
  <si>
    <t>Service Description</t>
  </si>
  <si>
    <t>Price</t>
  </si>
  <si>
    <t>Warehousing / Storage Cost</t>
  </si>
  <si>
    <t>$ / Square Foot</t>
  </si>
  <si>
    <t>CD/DVD Duplication</t>
  </si>
  <si>
    <t>$ / Piece</t>
  </si>
  <si>
    <t>Kitting</t>
  </si>
  <si>
    <t>$ / Hour</t>
  </si>
  <si>
    <t>Pre-Press</t>
  </si>
  <si>
    <t>Fulfillment</t>
  </si>
  <si>
    <t xml:space="preserve">Secure e-mail management  system </t>
  </si>
  <si>
    <t>$ / Annual</t>
  </si>
  <si>
    <t>Encrypted compact Disk</t>
  </si>
  <si>
    <t>$ / Disk</t>
  </si>
  <si>
    <t>Householding</t>
  </si>
  <si>
    <t>Print Suppression</t>
  </si>
  <si>
    <t>Operator Hourly Overtime Rate</t>
  </si>
  <si>
    <t>% / Upcharge</t>
  </si>
  <si>
    <t>Vended Print Management Upcharge</t>
  </si>
  <si>
    <t>$ / Image</t>
  </si>
  <si>
    <t>Document Composition</t>
  </si>
  <si>
    <t>$ / Service</t>
  </si>
  <si>
    <t>File Index and Rastorization</t>
  </si>
  <si>
    <t>**250 QTY (cards) a box</t>
  </si>
  <si>
    <t>**1,000 QTY (envelopes) a box</t>
  </si>
  <si>
    <t>***Rows marked in red are not the intent of the QPA and should be procured through the Office Supply QPA.</t>
  </si>
  <si>
    <r>
      <t xml:space="preserve">NOTE: </t>
    </r>
    <r>
      <rPr>
        <sz val="11"/>
        <rFont val="Arial"/>
        <family val="2"/>
      </rPr>
      <t>The State utilizes NASPO contracts with FedEx and UPS, respectively, and will utilize those contract rates.</t>
    </r>
  </si>
  <si>
    <t>***Only should be purchased for Dataprint. All others please see the Office Supply QPA</t>
  </si>
  <si>
    <t>Section 1- Management Fees</t>
  </si>
  <si>
    <t>Mail Processing</t>
  </si>
  <si>
    <t>Monthly Cost</t>
  </si>
  <si>
    <t>Section 1 - Mail Management Fees</t>
  </si>
  <si>
    <t>Document Destruction</t>
  </si>
  <si>
    <t>$5.00/Box</t>
  </si>
  <si>
    <t xml:space="preserve">Document Encryption: </t>
  </si>
  <si>
    <t>$0.55/Image</t>
  </si>
  <si>
    <t>Questions on these fees, please see the "Post Masters Overview" document</t>
  </si>
  <si>
    <t>Indiana Government Center Mailroom</t>
  </si>
  <si>
    <t>Additional Mailrooms</t>
  </si>
  <si>
    <t>N/A</t>
  </si>
  <si>
    <t>New Postage Rate (Jan2019)</t>
  </si>
  <si>
    <t>New Postage Rate (Jan2020)</t>
  </si>
  <si>
    <t>New Postage Rate (Jan2021)</t>
  </si>
  <si>
    <t>New Postage Rate (AUG2021)</t>
  </si>
  <si>
    <t>New Postage Rate (Aug2021)</t>
  </si>
  <si>
    <t>New Postage Rate (July2022)</t>
  </si>
  <si>
    <t>New Postage Rate (Jan 2023)</t>
  </si>
  <si>
    <t>New Postage Rate (JULY 2023)</t>
  </si>
  <si>
    <t>New Postage Rate (July 2023)</t>
  </si>
  <si>
    <t>2024-2028</t>
  </si>
  <si>
    <t>Daily Cost</t>
  </si>
  <si>
    <t>Wrap-back Insert, 1 fold</t>
  </si>
  <si>
    <t>Wrap-back Insert, up to 3 folds</t>
  </si>
  <si>
    <t>Wrap-back Insert, 4-5 folds</t>
  </si>
  <si>
    <t>2024
Service Fee</t>
  </si>
  <si>
    <t>2025-2028
Service Fee</t>
  </si>
  <si>
    <t>2025-2028</t>
  </si>
  <si>
    <t>Proposed</t>
  </si>
  <si>
    <t>Proposed Pricing</t>
  </si>
  <si>
    <t xml:space="preserve">Economic Impact Clause
*Effective January 15 each year, a formal evaluation will be completed by Tandem on all commodities in an effort to reduce economic risks to both State and Vendor. Annual adjustments (+/-5%) will go into effect at the time of the evaluation. Cummulative adjustments over/under 5% will be calculated back to the last date of price modification. 
</t>
  </si>
  <si>
    <r>
      <rPr>
        <b/>
        <sz val="11"/>
        <color theme="1"/>
        <rFont val="Calibri"/>
        <family val="2"/>
        <scheme val="minor"/>
      </rPr>
      <t>Last Revised:</t>
    </r>
    <r>
      <rPr>
        <sz val="11"/>
        <color theme="1"/>
        <rFont val="Calibri"/>
        <family val="2"/>
        <scheme val="minor"/>
      </rPr>
      <t xml:space="preserve"> 11/30/23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</si>
</sst>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0.000"/>
    <numFmt numFmtId="168" formatCode=".000"/>
    <numFmt numFmtId="169" formatCode="0.000%"/>
    <numFmt numFmtId="170" formatCode="_(&quot;$&quot;* #,##0.0000_);_(&quot;$&quot;* \(#,##0.0000\);_(&quot;$&quot;* &quot;-&quot;????_);_(@_)"/>
    <numFmt numFmtId="171" formatCode="&quot;$&quot;#,##0.0000_);[Red]\(&quot;$&quot;#,##0.0000\)"/>
    <numFmt numFmtId="172" formatCode="&quot;$&quot;#,##0.00"/>
    <numFmt numFmtId="173" formatCode="&quot;$&quot;#,##0.0000_);\(&quot;$&quot;#,##0.00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b/>
      <sz val="11"/>
      <color rgb="FF0000FF"/>
      <name val="Arial"/>
      <family val="2"/>
    </font>
    <font>
      <u/>
      <sz val="10"/>
      <color indexed="12"/>
      <name val="Arial"/>
      <family val="2"/>
    </font>
    <font>
      <b/>
      <u/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42" fontId="2" fillId="0" borderId="0" applyFont="0" applyFill="0" applyBorder="0" applyAlignment="0" applyProtection="0"/>
    <xf numFmtId="0" fontId="2" fillId="0" borderId="0"/>
    <xf numFmtId="0" fontId="2" fillId="0" borderId="0"/>
  </cellStyleXfs>
  <cellXfs count="153">
    <xf numFmtId="0" fontId="0" fillId="0" borderId="0" xfId="0"/>
    <xf numFmtId="164" fontId="3" fillId="2" borderId="1" xfId="3" applyNumberFormat="1" applyFont="1" applyFill="1" applyBorder="1" applyAlignment="1" applyProtection="1">
      <alignment vertical="center"/>
      <protection hidden="1"/>
    </xf>
    <xf numFmtId="0" fontId="6" fillId="0" borderId="1" xfId="4" applyFont="1" applyBorder="1" applyAlignment="1" applyProtection="1">
      <alignment vertical="center"/>
      <protection hidden="1"/>
    </xf>
    <xf numFmtId="0" fontId="8" fillId="4" borderId="2" xfId="0" applyFont="1" applyFill="1" applyBorder="1" applyAlignment="1" applyProtection="1">
      <alignment horizontal="center"/>
      <protection hidden="1"/>
    </xf>
    <xf numFmtId="0" fontId="8" fillId="4" borderId="3" xfId="0" applyFont="1" applyFill="1" applyBorder="1" applyAlignment="1" applyProtection="1">
      <alignment horizontal="center"/>
      <protection hidden="1"/>
    </xf>
    <xf numFmtId="0" fontId="9" fillId="0" borderId="1" xfId="0" applyFont="1" applyBorder="1" applyProtection="1">
      <protection hidden="1"/>
    </xf>
    <xf numFmtId="165" fontId="9" fillId="5" borderId="1" xfId="1" applyNumberFormat="1" applyFont="1" applyFill="1" applyBorder="1" applyAlignment="1" applyProtection="1">
      <alignment horizontal="right"/>
      <protection locked="0"/>
    </xf>
    <xf numFmtId="166" fontId="9" fillId="3" borderId="4" xfId="1" applyNumberFormat="1" applyFont="1" applyFill="1" applyBorder="1" applyAlignment="1" applyProtection="1">
      <alignment horizontal="right"/>
      <protection hidden="1"/>
    </xf>
    <xf numFmtId="166" fontId="9" fillId="5" borderId="1" xfId="5" applyNumberFormat="1" applyFont="1" applyFill="1" applyBorder="1" applyAlignment="1" applyProtection="1">
      <alignment wrapText="1"/>
      <protection locked="0" hidden="1"/>
    </xf>
    <xf numFmtId="0" fontId="9" fillId="3" borderId="4" xfId="0" applyFont="1" applyFill="1" applyBorder="1" applyProtection="1">
      <protection hidden="1"/>
    </xf>
    <xf numFmtId="166" fontId="9" fillId="3" borderId="4" xfId="5" applyNumberFormat="1" applyFont="1" applyFill="1" applyBorder="1" applyAlignment="1" applyProtection="1">
      <alignment wrapText="1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10" fillId="0" borderId="1" xfId="0" applyFont="1" applyBorder="1" applyProtection="1">
      <protection hidden="1"/>
    </xf>
    <xf numFmtId="0" fontId="8" fillId="3" borderId="1" xfId="6" applyFont="1" applyFill="1" applyBorder="1" applyAlignment="1" applyProtection="1">
      <alignment horizontal="center"/>
      <protection hidden="1"/>
    </xf>
    <xf numFmtId="0" fontId="9" fillId="0" borderId="1" xfId="6" applyFont="1" applyBorder="1" applyAlignment="1" applyProtection="1">
      <alignment wrapText="1"/>
      <protection hidden="1"/>
    </xf>
    <xf numFmtId="166" fontId="9" fillId="5" borderId="1" xfId="1" applyNumberFormat="1" applyFont="1" applyFill="1" applyBorder="1" applyProtection="1">
      <protection locked="0"/>
    </xf>
    <xf numFmtId="0" fontId="7" fillId="0" borderId="0" xfId="0" applyFont="1" applyProtection="1">
      <protection hidden="1"/>
    </xf>
    <xf numFmtId="0" fontId="9" fillId="0" borderId="0" xfId="6" applyFont="1" applyProtection="1">
      <protection hidden="1"/>
    </xf>
    <xf numFmtId="0" fontId="9" fillId="0" borderId="1" xfId="6" applyFont="1" applyBorder="1" applyProtection="1"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wrapText="1"/>
      <protection hidden="1"/>
    </xf>
    <xf numFmtId="166" fontId="9" fillId="5" borderId="1" xfId="1" applyNumberFormat="1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hidden="1"/>
    </xf>
    <xf numFmtId="0" fontId="9" fillId="3" borderId="1" xfId="0" applyFont="1" applyFill="1" applyBorder="1" applyProtection="1">
      <protection hidden="1"/>
    </xf>
    <xf numFmtId="166" fontId="9" fillId="3" borderId="1" xfId="0" applyNumberFormat="1" applyFont="1" applyFill="1" applyBorder="1" applyAlignment="1" applyProtection="1">
      <alignment horizontal="right"/>
      <protection hidden="1"/>
    </xf>
    <xf numFmtId="166" fontId="9" fillId="3" borderId="1" xfId="0" applyNumberFormat="1" applyFont="1" applyFill="1" applyBorder="1" applyProtection="1">
      <protection hidden="1"/>
    </xf>
    <xf numFmtId="0" fontId="9" fillId="0" borderId="5" xfId="7" applyFont="1" applyBorder="1" applyProtection="1">
      <protection hidden="1"/>
    </xf>
    <xf numFmtId="0" fontId="9" fillId="0" borderId="1" xfId="0" applyFont="1" applyBorder="1" applyAlignment="1" applyProtection="1">
      <alignment wrapText="1"/>
      <protection hidden="1"/>
    </xf>
    <xf numFmtId="0" fontId="9" fillId="0" borderId="1" xfId="7" applyFont="1" applyBorder="1" applyProtection="1">
      <protection hidden="1"/>
    </xf>
    <xf numFmtId="0" fontId="9" fillId="0" borderId="1" xfId="7" applyFont="1" applyBorder="1" applyAlignment="1" applyProtection="1">
      <alignment horizontal="left"/>
      <protection hidden="1"/>
    </xf>
    <xf numFmtId="0" fontId="10" fillId="0" borderId="1" xfId="0" applyFont="1" applyBorder="1" applyAlignment="1" applyProtection="1">
      <alignment wrapText="1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/>
      <protection hidden="1"/>
    </xf>
    <xf numFmtId="166" fontId="9" fillId="3" borderId="4" xfId="1" applyNumberFormat="1" applyFont="1" applyFill="1" applyBorder="1" applyAlignment="1" applyProtection="1">
      <alignment horizontal="right"/>
      <protection locked="0" hidden="1"/>
    </xf>
    <xf numFmtId="0" fontId="8" fillId="4" borderId="5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167" fontId="8" fillId="3" borderId="1" xfId="0" applyNumberFormat="1" applyFont="1" applyFill="1" applyBorder="1" applyAlignment="1" applyProtection="1">
      <alignment horizontal="center" vertical="center"/>
      <protection hidden="1"/>
    </xf>
    <xf numFmtId="168" fontId="9" fillId="3" borderId="1" xfId="0" applyNumberFormat="1" applyFont="1" applyFill="1" applyBorder="1" applyAlignment="1" applyProtection="1">
      <alignment horizontal="center"/>
      <protection hidden="1"/>
    </xf>
    <xf numFmtId="0" fontId="7" fillId="6" borderId="1" xfId="0" applyFont="1" applyFill="1" applyBorder="1"/>
    <xf numFmtId="0" fontId="10" fillId="0" borderId="1" xfId="0" applyFont="1" applyBorder="1"/>
    <xf numFmtId="166" fontId="10" fillId="5" borderId="1" xfId="1" applyNumberFormat="1" applyFont="1" applyFill="1" applyBorder="1"/>
    <xf numFmtId="0" fontId="8" fillId="0" borderId="12" xfId="0" applyFont="1" applyBorder="1" applyProtection="1">
      <protection hidden="1"/>
    </xf>
    <xf numFmtId="0" fontId="10" fillId="0" borderId="0" xfId="0" applyFont="1" applyProtection="1">
      <protection hidden="1"/>
    </xf>
    <xf numFmtId="0" fontId="7" fillId="3" borderId="2" xfId="0" applyFont="1" applyFill="1" applyBorder="1" applyAlignment="1" applyProtection="1">
      <alignment horizontal="center"/>
      <protection hidden="1"/>
    </xf>
    <xf numFmtId="17" fontId="9" fillId="0" borderId="1" xfId="0" applyNumberFormat="1" applyFont="1" applyBorder="1" applyProtection="1">
      <protection hidden="1"/>
    </xf>
    <xf numFmtId="9" fontId="9" fillId="0" borderId="1" xfId="0" applyNumberFormat="1" applyFont="1" applyBorder="1" applyProtection="1">
      <protection hidden="1"/>
    </xf>
    <xf numFmtId="167" fontId="8" fillId="3" borderId="2" xfId="0" applyNumberFormat="1" applyFont="1" applyFill="1" applyBorder="1" applyAlignment="1" applyProtection="1">
      <alignment horizontal="center" wrapText="1"/>
      <protection hidden="1"/>
    </xf>
    <xf numFmtId="1" fontId="8" fillId="3" borderId="2" xfId="0" applyNumberFormat="1" applyFont="1" applyFill="1" applyBorder="1" applyAlignment="1" applyProtection="1">
      <alignment horizontal="center"/>
      <protection hidden="1"/>
    </xf>
    <xf numFmtId="16" fontId="9" fillId="0" borderId="1" xfId="0" applyNumberFormat="1" applyFont="1" applyBorder="1" applyProtection="1">
      <protection hidden="1"/>
    </xf>
    <xf numFmtId="9" fontId="10" fillId="0" borderId="1" xfId="0" applyNumberFormat="1" applyFont="1" applyBorder="1" applyProtection="1">
      <protection hidden="1"/>
    </xf>
    <xf numFmtId="167" fontId="9" fillId="0" borderId="0" xfId="0" applyNumberFormat="1" applyFont="1" applyAlignment="1" applyProtection="1">
      <alignment horizontal="left"/>
      <protection hidden="1"/>
    </xf>
    <xf numFmtId="0" fontId="8" fillId="4" borderId="1" xfId="0" applyFont="1" applyFill="1" applyBorder="1" applyAlignment="1" applyProtection="1">
      <alignment horizontal="center"/>
      <protection hidden="1"/>
    </xf>
    <xf numFmtId="168" fontId="8" fillId="3" borderId="1" xfId="0" applyNumberFormat="1" applyFont="1" applyFill="1" applyBorder="1" applyAlignment="1" applyProtection="1">
      <alignment horizontal="center"/>
      <protection hidden="1"/>
    </xf>
    <xf numFmtId="166" fontId="9" fillId="5" borderId="1" xfId="1" applyNumberFormat="1" applyFont="1" applyFill="1" applyBorder="1" applyAlignment="1" applyProtection="1">
      <alignment horizontal="right"/>
      <protection locked="0" hidden="1"/>
    </xf>
    <xf numFmtId="0" fontId="8" fillId="5" borderId="1" xfId="0" applyFont="1" applyFill="1" applyBorder="1" applyAlignment="1" applyProtection="1">
      <alignment horizontal="center"/>
      <protection locked="0" hidden="1"/>
    </xf>
    <xf numFmtId="169" fontId="9" fillId="5" borderId="1" xfId="2" applyNumberFormat="1" applyFont="1" applyFill="1" applyBorder="1" applyAlignment="1" applyProtection="1">
      <alignment horizontal="right"/>
      <protection locked="0" hidden="1"/>
    </xf>
    <xf numFmtId="0" fontId="12" fillId="0" borderId="0" xfId="0" applyFont="1" applyProtection="1">
      <protection hidden="1"/>
    </xf>
    <xf numFmtId="0" fontId="10" fillId="7" borderId="1" xfId="0" applyFont="1" applyFill="1" applyBorder="1"/>
    <xf numFmtId="166" fontId="10" fillId="7" borderId="1" xfId="1" applyNumberFormat="1" applyFont="1" applyFill="1" applyBorder="1"/>
    <xf numFmtId="0" fontId="13" fillId="0" borderId="0" xfId="0" applyFont="1"/>
    <xf numFmtId="166" fontId="10" fillId="8" borderId="1" xfId="1" applyNumberFormat="1" applyFont="1" applyFill="1" applyBorder="1"/>
    <xf numFmtId="0" fontId="10" fillId="8" borderId="1" xfId="0" applyFont="1" applyFill="1" applyBorder="1"/>
    <xf numFmtId="0" fontId="6" fillId="0" borderId="1" xfId="4" applyFont="1" applyBorder="1" applyAlignment="1" applyProtection="1"/>
    <xf numFmtId="0" fontId="7" fillId="9" borderId="1" xfId="0" applyFont="1" applyFill="1" applyBorder="1" applyAlignment="1">
      <alignment vertical="center"/>
    </xf>
    <xf numFmtId="0" fontId="7" fillId="9" borderId="1" xfId="0" applyFont="1" applyFill="1" applyBorder="1" applyAlignment="1">
      <alignment vertical="center" wrapText="1"/>
    </xf>
    <xf numFmtId="0" fontId="10" fillId="10" borderId="1" xfId="0" applyFont="1" applyFill="1" applyBorder="1" applyAlignment="1">
      <alignment vertical="center"/>
    </xf>
    <xf numFmtId="8" fontId="10" fillId="5" borderId="1" xfId="0" applyNumberFormat="1" applyFont="1" applyFill="1" applyBorder="1" applyAlignment="1">
      <alignment vertical="center" wrapText="1"/>
    </xf>
    <xf numFmtId="0" fontId="9" fillId="0" borderId="0" xfId="0" applyFont="1" applyAlignment="1" applyProtection="1">
      <alignment wrapText="1"/>
      <protection hidden="1"/>
    </xf>
    <xf numFmtId="166" fontId="9" fillId="0" borderId="0" xfId="1" applyNumberFormat="1" applyFont="1" applyFill="1" applyBorder="1" applyAlignment="1" applyProtection="1">
      <alignment horizontal="right"/>
      <protection locked="0"/>
    </xf>
    <xf numFmtId="0" fontId="14" fillId="0" borderId="0" xfId="0" applyFont="1"/>
    <xf numFmtId="165" fontId="0" fillId="0" borderId="0" xfId="1" applyNumberFormat="1" applyFont="1"/>
    <xf numFmtId="0" fontId="8" fillId="4" borderId="2" xfId="0" applyFont="1" applyFill="1" applyBorder="1" applyAlignment="1" applyProtection="1">
      <alignment horizontal="center" wrapText="1"/>
      <protection hidden="1"/>
    </xf>
    <xf numFmtId="8" fontId="0" fillId="0" borderId="0" xfId="0" applyNumberFormat="1"/>
    <xf numFmtId="170" fontId="0" fillId="0" borderId="0" xfId="0" applyNumberFormat="1"/>
    <xf numFmtId="165" fontId="8" fillId="0" borderId="0" xfId="1" applyNumberFormat="1" applyFont="1" applyFill="1" applyBorder="1" applyAlignment="1" applyProtection="1">
      <protection hidden="1"/>
    </xf>
    <xf numFmtId="165" fontId="8" fillId="4" borderId="2" xfId="1" applyNumberFormat="1" applyFont="1" applyFill="1" applyBorder="1" applyAlignment="1" applyProtection="1">
      <alignment horizontal="center" wrapText="1"/>
      <protection hidden="1"/>
    </xf>
    <xf numFmtId="165" fontId="8" fillId="4" borderId="3" xfId="1" applyNumberFormat="1" applyFont="1" applyFill="1" applyBorder="1" applyAlignment="1" applyProtection="1">
      <alignment horizontal="center"/>
      <protection hidden="1"/>
    </xf>
    <xf numFmtId="165" fontId="0" fillId="0" borderId="1" xfId="0" applyNumberFormat="1" applyBorder="1"/>
    <xf numFmtId="165" fontId="0" fillId="0" borderId="1" xfId="1" applyNumberFormat="1" applyFont="1" applyBorder="1"/>
    <xf numFmtId="44" fontId="0" fillId="0" borderId="1" xfId="1" applyFont="1" applyBorder="1"/>
    <xf numFmtId="165" fontId="0" fillId="11" borderId="1" xfId="1" applyNumberFormat="1" applyFont="1" applyFill="1" applyBorder="1"/>
    <xf numFmtId="0" fontId="15" fillId="0" borderId="0" xfId="0" applyFont="1"/>
    <xf numFmtId="0" fontId="16" fillId="0" borderId="1" xfId="0" applyFont="1" applyBorder="1" applyProtection="1">
      <protection hidden="1"/>
    </xf>
    <xf numFmtId="166" fontId="16" fillId="3" borderId="4" xfId="1" applyNumberFormat="1" applyFont="1" applyFill="1" applyBorder="1" applyAlignment="1" applyProtection="1">
      <alignment horizontal="right"/>
      <protection hidden="1"/>
    </xf>
    <xf numFmtId="166" fontId="16" fillId="3" borderId="4" xfId="5" applyNumberFormat="1" applyFont="1" applyFill="1" applyBorder="1" applyAlignment="1" applyProtection="1">
      <alignment wrapText="1"/>
      <protection hidden="1"/>
    </xf>
    <xf numFmtId="165" fontId="17" fillId="0" borderId="1" xfId="1" applyNumberFormat="1" applyFont="1" applyBorder="1"/>
    <xf numFmtId="165" fontId="17" fillId="11" borderId="1" xfId="1" applyNumberFormat="1" applyFont="1" applyFill="1" applyBorder="1"/>
    <xf numFmtId="0" fontId="17" fillId="0" borderId="0" xfId="0" applyFont="1"/>
    <xf numFmtId="0" fontId="8" fillId="3" borderId="3" xfId="0" applyFont="1" applyFill="1" applyBorder="1" applyAlignment="1" applyProtection="1">
      <alignment horizontal="center" vertical="center"/>
      <protection hidden="1"/>
    </xf>
    <xf numFmtId="0" fontId="11" fillId="7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8" borderId="0" xfId="0" applyFont="1" applyFill="1" applyAlignment="1">
      <alignment horizontal="center"/>
    </xf>
    <xf numFmtId="0" fontId="11" fillId="0" borderId="0" xfId="0" applyFont="1"/>
    <xf numFmtId="0" fontId="0" fillId="0" borderId="0" xfId="0" applyAlignment="1">
      <alignment horizontal="center"/>
    </xf>
    <xf numFmtId="0" fontId="7" fillId="9" borderId="1" xfId="0" applyFont="1" applyFill="1" applyBorder="1" applyAlignment="1">
      <alignment horizontal="center" vertical="center" wrapText="1"/>
    </xf>
    <xf numFmtId="8" fontId="10" fillId="5" borderId="1" xfId="0" applyNumberFormat="1" applyFont="1" applyFill="1" applyBorder="1" applyAlignment="1">
      <alignment horizontal="center" vertical="center" wrapText="1"/>
    </xf>
    <xf numFmtId="8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8" fontId="10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Protection="1">
      <protection hidden="1"/>
    </xf>
    <xf numFmtId="171" fontId="10" fillId="0" borderId="0" xfId="0" applyNumberFormat="1" applyFont="1" applyAlignment="1">
      <alignment horizontal="center" vertical="center" wrapText="1"/>
    </xf>
    <xf numFmtId="166" fontId="9" fillId="5" borderId="5" xfId="1" applyNumberFormat="1" applyFont="1" applyFill="1" applyBorder="1" applyAlignment="1" applyProtection="1">
      <alignment horizontal="right"/>
      <protection locked="0" hidden="1"/>
    </xf>
    <xf numFmtId="0" fontId="7" fillId="0" borderId="0" xfId="0" applyFont="1" applyAlignment="1" applyProtection="1">
      <alignment horizontal="center" vertical="center" wrapText="1"/>
      <protection hidden="1"/>
    </xf>
    <xf numFmtId="172" fontId="9" fillId="5" borderId="1" xfId="2" applyNumberFormat="1" applyFont="1" applyFill="1" applyBorder="1" applyAlignment="1" applyProtection="1">
      <alignment horizontal="center"/>
      <protection locked="0" hidden="1"/>
    </xf>
    <xf numFmtId="0" fontId="8" fillId="3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wrapText="1"/>
      <protection hidden="1"/>
    </xf>
    <xf numFmtId="173" fontId="9" fillId="5" borderId="1" xfId="1" applyNumberFormat="1" applyFont="1" applyFill="1" applyBorder="1" applyAlignment="1" applyProtection="1">
      <alignment horizontal="right"/>
      <protection locked="0"/>
    </xf>
    <xf numFmtId="8" fontId="10" fillId="13" borderId="1" xfId="0" applyNumberFormat="1" applyFont="1" applyFill="1" applyBorder="1" applyAlignment="1">
      <alignment horizontal="center" vertical="center" wrapText="1"/>
    </xf>
    <xf numFmtId="173" fontId="9" fillId="13" borderId="1" xfId="1" applyNumberFormat="1" applyFont="1" applyFill="1" applyBorder="1" applyAlignment="1" applyProtection="1">
      <alignment horizontal="right"/>
      <protection locked="0"/>
    </xf>
    <xf numFmtId="166" fontId="9" fillId="13" borderId="1" xfId="5" applyNumberFormat="1" applyFont="1" applyFill="1" applyBorder="1" applyAlignment="1" applyProtection="1">
      <alignment wrapText="1"/>
      <protection locked="0" hidden="1"/>
    </xf>
    <xf numFmtId="165" fontId="9" fillId="13" borderId="1" xfId="1" applyNumberFormat="1" applyFont="1" applyFill="1" applyBorder="1" applyAlignment="1" applyProtection="1">
      <alignment horizontal="right"/>
      <protection locked="0"/>
    </xf>
    <xf numFmtId="171" fontId="10" fillId="13" borderId="1" xfId="0" applyNumberFormat="1" applyFont="1" applyFill="1" applyBorder="1" applyAlignment="1">
      <alignment horizontal="center" vertical="center" wrapText="1"/>
    </xf>
    <xf numFmtId="169" fontId="9" fillId="13" borderId="1" xfId="2" applyNumberFormat="1" applyFont="1" applyFill="1" applyBorder="1" applyAlignment="1" applyProtection="1">
      <alignment horizontal="right"/>
      <protection locked="0" hidden="1"/>
    </xf>
    <xf numFmtId="0" fontId="7" fillId="6" borderId="0" xfId="0" applyFont="1" applyFill="1"/>
    <xf numFmtId="166" fontId="10" fillId="12" borderId="1" xfId="1" applyNumberFormat="1" applyFont="1" applyFill="1" applyBorder="1"/>
    <xf numFmtId="166" fontId="10" fillId="12" borderId="0" xfId="1" applyNumberFormat="1" applyFont="1" applyFill="1" applyBorder="1"/>
    <xf numFmtId="166" fontId="9" fillId="3" borderId="0" xfId="1" applyNumberFormat="1" applyFont="1" applyFill="1" applyBorder="1" applyAlignment="1" applyProtection="1">
      <alignment horizontal="right"/>
      <protection locked="0" hidden="1"/>
    </xf>
    <xf numFmtId="1" fontId="8" fillId="12" borderId="2" xfId="0" applyNumberFormat="1" applyFont="1" applyFill="1" applyBorder="1" applyAlignment="1" applyProtection="1">
      <alignment horizontal="center"/>
      <protection hidden="1"/>
    </xf>
    <xf numFmtId="0" fontId="8" fillId="12" borderId="3" xfId="0" applyFont="1" applyFill="1" applyBorder="1" applyAlignment="1" applyProtection="1">
      <alignment horizontal="center" vertical="center"/>
      <protection hidden="1"/>
    </xf>
    <xf numFmtId="166" fontId="9" fillId="12" borderId="1" xfId="1" applyNumberFormat="1" applyFont="1" applyFill="1" applyBorder="1" applyAlignment="1" applyProtection="1">
      <alignment horizontal="right"/>
      <protection locked="0"/>
    </xf>
    <xf numFmtId="171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9" fillId="13" borderId="1" xfId="5" applyNumberFormat="1" applyFont="1" applyFill="1" applyBorder="1" applyAlignment="1" applyProtection="1">
      <alignment wrapText="1"/>
      <protection locked="0" hidden="1"/>
    </xf>
    <xf numFmtId="0" fontId="19" fillId="13" borderId="0" xfId="0" applyFont="1" applyFill="1" applyAlignment="1">
      <alignment horizontal="center" vertical="top" wrapText="1"/>
    </xf>
    <xf numFmtId="0" fontId="8" fillId="3" borderId="1" xfId="0" applyFont="1" applyFill="1" applyBorder="1" applyAlignment="1" applyProtection="1">
      <alignment horizontal="center"/>
      <protection hidden="1"/>
    </xf>
    <xf numFmtId="0" fontId="7" fillId="3" borderId="2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wrapText="1"/>
      <protection hidden="1"/>
    </xf>
    <xf numFmtId="0" fontId="8" fillId="3" borderId="8" xfId="0" applyFont="1" applyFill="1" applyBorder="1" applyAlignment="1" applyProtection="1">
      <alignment horizontal="left" vertical="center" wrapText="1"/>
      <protection hidden="1"/>
    </xf>
    <xf numFmtId="0" fontId="8" fillId="3" borderId="9" xfId="0" applyFont="1" applyFill="1" applyBorder="1" applyAlignment="1" applyProtection="1">
      <alignment horizontal="left" vertical="center" wrapText="1"/>
      <protection hidden="1"/>
    </xf>
    <xf numFmtId="0" fontId="8" fillId="3" borderId="10" xfId="0" applyFont="1" applyFill="1" applyBorder="1" applyAlignment="1" applyProtection="1">
      <alignment horizontal="left" vertical="center" wrapText="1"/>
      <protection hidden="1"/>
    </xf>
    <xf numFmtId="0" fontId="8" fillId="3" borderId="11" xfId="0" applyFont="1" applyFill="1" applyBorder="1" applyAlignment="1" applyProtection="1">
      <alignment horizontal="left" vertical="center" wrapText="1"/>
      <protection hidden="1"/>
    </xf>
    <xf numFmtId="0" fontId="8" fillId="3" borderId="12" xfId="0" applyFont="1" applyFill="1" applyBorder="1" applyAlignment="1" applyProtection="1">
      <alignment horizontal="left" vertical="center" wrapText="1"/>
      <protection hidden="1"/>
    </xf>
    <xf numFmtId="0" fontId="8" fillId="3" borderId="13" xfId="0" applyFont="1" applyFill="1" applyBorder="1" applyAlignment="1" applyProtection="1">
      <alignment horizontal="left" vertical="center" wrapText="1"/>
      <protection hidden="1"/>
    </xf>
    <xf numFmtId="0" fontId="9" fillId="0" borderId="5" xfId="0" applyFont="1" applyBorder="1" applyAlignment="1" applyProtection="1">
      <alignment horizontal="left"/>
      <protection hidden="1"/>
    </xf>
    <xf numFmtId="0" fontId="9" fillId="0" borderId="6" xfId="0" applyFont="1" applyBorder="1" applyAlignment="1" applyProtection="1">
      <alignment horizontal="left"/>
      <protection hidden="1"/>
    </xf>
    <xf numFmtId="0" fontId="9" fillId="0" borderId="7" xfId="0" applyFont="1" applyBorder="1" applyAlignment="1" applyProtection="1">
      <alignment horizontal="left"/>
      <protection hidden="1"/>
    </xf>
    <xf numFmtId="0" fontId="19" fillId="0" borderId="0" xfId="0" applyFont="1" applyAlignment="1">
      <alignment horizontal="center" vertical="top" wrapText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  <protection hidden="1"/>
    </xf>
    <xf numFmtId="0" fontId="8" fillId="3" borderId="3" xfId="0" applyFont="1" applyFill="1" applyBorder="1" applyAlignment="1" applyProtection="1">
      <alignment horizontal="center" vertical="center"/>
      <protection hidden="1"/>
    </xf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Currency" xfId="1" builtinId="4"/>
    <cellStyle name="Currency [0] 2" xfId="5" xr:uid="{00000000-0005-0000-0000-000001000000}"/>
    <cellStyle name="Hyperlink" xfId="4" builtinId="8"/>
    <cellStyle name="Normal" xfId="0" builtinId="0"/>
    <cellStyle name="Normal 2" xfId="3" xr:uid="{00000000-0005-0000-0000-000004000000}"/>
    <cellStyle name="Normal 8" xfId="7" xr:uid="{00000000-0005-0000-0000-000005000000}"/>
    <cellStyle name="Normal 9" xfId="6" xr:uid="{00000000-0005-0000-0000-000006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C22"/>
  <sheetViews>
    <sheetView tabSelected="1" workbookViewId="0">
      <selection activeCell="C14" sqref="C14"/>
    </sheetView>
  </sheetViews>
  <sheetFormatPr defaultRowHeight="15" x14ac:dyDescent="0.25"/>
  <cols>
    <col min="2" max="2" width="66.42578125" customWidth="1"/>
    <col min="3" max="3" width="26.5703125" customWidth="1"/>
  </cols>
  <sheetData>
    <row r="3" spans="2:2" x14ac:dyDescent="0.25">
      <c r="B3" s="1" t="s">
        <v>8</v>
      </c>
    </row>
    <row r="4" spans="2:2" x14ac:dyDescent="0.25">
      <c r="B4" s="66" t="s">
        <v>272</v>
      </c>
    </row>
    <row r="5" spans="2:2" x14ac:dyDescent="0.25">
      <c r="B5" s="2" t="s">
        <v>0</v>
      </c>
    </row>
    <row r="6" spans="2:2" x14ac:dyDescent="0.25">
      <c r="B6" s="2" t="s">
        <v>1</v>
      </c>
    </row>
    <row r="7" spans="2:2" x14ac:dyDescent="0.25">
      <c r="B7" s="2" t="s">
        <v>2</v>
      </c>
    </row>
    <row r="8" spans="2:2" x14ac:dyDescent="0.25">
      <c r="B8" s="2" t="s">
        <v>3</v>
      </c>
    </row>
    <row r="9" spans="2:2" x14ac:dyDescent="0.25">
      <c r="B9" s="2" t="s">
        <v>4</v>
      </c>
    </row>
    <row r="10" spans="2:2" x14ac:dyDescent="0.25">
      <c r="B10" s="2" t="s">
        <v>5</v>
      </c>
    </row>
    <row r="11" spans="2:2" x14ac:dyDescent="0.25">
      <c r="B11" s="2" t="s">
        <v>6</v>
      </c>
    </row>
    <row r="12" spans="2:2" x14ac:dyDescent="0.25">
      <c r="B12" s="2" t="s">
        <v>7</v>
      </c>
    </row>
    <row r="20" spans="2:3" x14ac:dyDescent="0.25">
      <c r="C20" t="s">
        <v>304</v>
      </c>
    </row>
    <row r="22" spans="2:3" ht="57.6" customHeight="1" x14ac:dyDescent="0.25">
      <c r="B22" s="129" t="s">
        <v>303</v>
      </c>
      <c r="C22" s="129"/>
    </row>
  </sheetData>
  <mergeCells count="1">
    <mergeCell ref="B22:C22"/>
  </mergeCells>
  <hyperlinks>
    <hyperlink ref="B7" location="'Section 4- Paper Costs'!A1" display="Section 4 - Paper Costs" xr:uid="{00000000-0004-0000-0000-000000000000}"/>
    <hyperlink ref="B8" location="'Section 5 - Copy Center'!A1" display="Section 5 - Copy Center" xr:uid="{00000000-0004-0000-0000-000001000000}"/>
    <hyperlink ref="B9" location="'Section 6 - Finishing'!A1" display="Section 6 - Finishing" xr:uid="{00000000-0004-0000-0000-000002000000}"/>
    <hyperlink ref="B10" location="'Section 7 - Stationery'!A1" display="Section 7 - Stationery" xr:uid="{00000000-0004-0000-0000-000003000000}"/>
    <hyperlink ref="B11" location="'Section 8-Data Print and Insert'!A1" display="Section 8 - Data Print and Insert" xr:uid="{00000000-0004-0000-0000-000004000000}"/>
    <hyperlink ref="B5" location="'Section 2-Metered Mail'!A1" display="Section 2 - Metered Mail" xr:uid="{00000000-0004-0000-0000-000005000000}"/>
    <hyperlink ref="B6" location="'Section 3 - Courier Services'!A1" display="Section 3 - Courier Services" xr:uid="{00000000-0004-0000-0000-000006000000}"/>
    <hyperlink ref="B12" location="'Section 9- Miscellaneous Servs'!A1" display="Section 9 - Miscellaneous Services" xr:uid="{00000000-0004-0000-0000-000007000000}"/>
    <hyperlink ref="B4" location="'Section 1- Management Fees'!A1" display="Section 1- Management Fee" xr:uid="{00000000-0004-0000-0000-000008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2"/>
  <sheetViews>
    <sheetView topLeftCell="A4" workbookViewId="0">
      <selection activeCell="E25" sqref="E25"/>
    </sheetView>
  </sheetViews>
  <sheetFormatPr defaultRowHeight="15" x14ac:dyDescent="0.25"/>
  <cols>
    <col min="2" max="2" width="48.140625" customWidth="1"/>
    <col min="3" max="3" width="19.42578125" customWidth="1"/>
    <col min="4" max="6" width="24.5703125" customWidth="1"/>
  </cols>
  <sheetData>
    <row r="1" spans="1:5" ht="18" x14ac:dyDescent="0.25">
      <c r="A1" s="63" t="s">
        <v>7</v>
      </c>
    </row>
    <row r="3" spans="1:5" ht="15.75" x14ac:dyDescent="0.25">
      <c r="B3" s="21" t="s">
        <v>244</v>
      </c>
      <c r="C3" s="21" t="s">
        <v>131</v>
      </c>
      <c r="D3" s="38" t="s">
        <v>245</v>
      </c>
      <c r="E3" s="101"/>
    </row>
    <row r="4" spans="1:5" x14ac:dyDescent="0.25">
      <c r="B4" s="5" t="s">
        <v>246</v>
      </c>
      <c r="C4" s="56" t="s">
        <v>247</v>
      </c>
      <c r="D4" s="106">
        <v>1.25</v>
      </c>
      <c r="E4" s="107"/>
    </row>
    <row r="5" spans="1:5" ht="15.75" x14ac:dyDescent="0.25">
      <c r="B5" s="13" t="s">
        <v>248</v>
      </c>
      <c r="C5" s="56" t="s">
        <v>249</v>
      </c>
      <c r="D5" s="106">
        <v>7.5</v>
      </c>
      <c r="E5" s="101">
        <v>2020</v>
      </c>
    </row>
    <row r="6" spans="1:5" x14ac:dyDescent="0.25">
      <c r="B6" s="5" t="s">
        <v>250</v>
      </c>
      <c r="C6" s="11" t="s">
        <v>251</v>
      </c>
      <c r="D6" s="57">
        <v>30</v>
      </c>
      <c r="E6" s="22" t="s">
        <v>245</v>
      </c>
    </row>
    <row r="7" spans="1:5" x14ac:dyDescent="0.25">
      <c r="B7" s="5" t="s">
        <v>252</v>
      </c>
      <c r="C7" s="11" t="s">
        <v>251</v>
      </c>
      <c r="D7" s="57">
        <v>75</v>
      </c>
      <c r="E7" s="108">
        <v>72.75</v>
      </c>
    </row>
    <row r="8" spans="1:5" x14ac:dyDescent="0.25">
      <c r="B8" s="5" t="s">
        <v>253</v>
      </c>
      <c r="C8" s="11" t="s">
        <v>251</v>
      </c>
      <c r="D8" s="57">
        <v>30</v>
      </c>
    </row>
    <row r="9" spans="1:5" x14ac:dyDescent="0.25">
      <c r="B9" s="5" t="s">
        <v>254</v>
      </c>
      <c r="C9" s="11" t="s">
        <v>255</v>
      </c>
      <c r="D9" s="57">
        <v>10000</v>
      </c>
    </row>
    <row r="10" spans="1:5" x14ac:dyDescent="0.25">
      <c r="B10" s="5" t="s">
        <v>256</v>
      </c>
      <c r="C10" s="11" t="s">
        <v>257</v>
      </c>
      <c r="D10" s="57">
        <v>10</v>
      </c>
    </row>
    <row r="11" spans="1:5" x14ac:dyDescent="0.25">
      <c r="B11" s="5" t="s">
        <v>258</v>
      </c>
      <c r="C11" s="58" t="s">
        <v>207</v>
      </c>
      <c r="D11" s="57">
        <v>160</v>
      </c>
    </row>
    <row r="12" spans="1:5" x14ac:dyDescent="0.25">
      <c r="B12" s="5" t="s">
        <v>259</v>
      </c>
      <c r="C12" s="58" t="s">
        <v>207</v>
      </c>
      <c r="D12" s="57">
        <v>160</v>
      </c>
    </row>
    <row r="13" spans="1:5" x14ac:dyDescent="0.25">
      <c r="B13" s="5" t="s">
        <v>260</v>
      </c>
      <c r="C13" s="11" t="s">
        <v>251</v>
      </c>
      <c r="D13" s="57">
        <v>50</v>
      </c>
    </row>
    <row r="16" spans="1:5" ht="15.75" x14ac:dyDescent="0.25">
      <c r="E16" s="101" t="s">
        <v>293</v>
      </c>
    </row>
    <row r="17" spans="2:5" x14ac:dyDescent="0.25">
      <c r="B17" s="21" t="s">
        <v>244</v>
      </c>
      <c r="C17" s="14" t="s">
        <v>261</v>
      </c>
      <c r="E17" s="22" t="s">
        <v>46</v>
      </c>
    </row>
    <row r="18" spans="2:5" x14ac:dyDescent="0.25">
      <c r="B18" s="15" t="s">
        <v>262</v>
      </c>
      <c r="C18" s="59">
        <v>0.05</v>
      </c>
      <c r="E18" s="117">
        <v>7.0000000000000007E-2</v>
      </c>
    </row>
    <row r="22" spans="2:5" x14ac:dyDescent="0.25">
      <c r="B22" s="21" t="s">
        <v>244</v>
      </c>
      <c r="C22" s="14" t="s">
        <v>263</v>
      </c>
    </row>
    <row r="23" spans="2:5" x14ac:dyDescent="0.25">
      <c r="B23" s="15" t="s">
        <v>264</v>
      </c>
      <c r="C23" s="57">
        <v>0.02</v>
      </c>
    </row>
    <row r="27" spans="2:5" x14ac:dyDescent="0.25">
      <c r="B27" s="21" t="s">
        <v>244</v>
      </c>
      <c r="C27" s="11" t="s">
        <v>265</v>
      </c>
    </row>
    <row r="28" spans="2:5" x14ac:dyDescent="0.25">
      <c r="B28" s="5" t="s">
        <v>266</v>
      </c>
      <c r="C28" s="57">
        <v>15</v>
      </c>
    </row>
    <row r="32" spans="2:5" x14ac:dyDescent="0.25">
      <c r="C32" s="2"/>
    </row>
  </sheetData>
  <dataValidations count="1">
    <dataValidation type="decimal" allowBlank="1" showInputMessage="1" showErrorMessage="1" sqref="D4:D13 C18 C23 C28 E18 E7" xr:uid="{00000000-0002-0000-0900-000000000000}">
      <formula1>-9.99E+107</formula1>
      <formula2>9.99E+107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"/>
  <sheetViews>
    <sheetView workbookViewId="0">
      <selection activeCell="F21" sqref="F21"/>
    </sheetView>
  </sheetViews>
  <sheetFormatPr defaultRowHeight="15" x14ac:dyDescent="0.25"/>
  <cols>
    <col min="2" max="2" width="38.5703125" customWidth="1"/>
    <col min="3" max="3" width="22.140625" customWidth="1"/>
    <col min="4" max="4" width="3.7109375" customWidth="1"/>
    <col min="5" max="5" width="13.85546875" style="97" customWidth="1"/>
    <col min="6" max="6" width="3.7109375" customWidth="1"/>
    <col min="7" max="7" width="15.7109375" style="97" customWidth="1"/>
  </cols>
  <sheetData>
    <row r="1" spans="1:7" ht="18" x14ac:dyDescent="0.25">
      <c r="A1" s="63" t="s">
        <v>275</v>
      </c>
    </row>
    <row r="3" spans="1:7" ht="15.75" x14ac:dyDescent="0.25">
      <c r="E3" s="101">
        <v>2020</v>
      </c>
      <c r="F3" s="102"/>
      <c r="G3" s="101" t="s">
        <v>293</v>
      </c>
    </row>
    <row r="4" spans="1:7" ht="30" x14ac:dyDescent="0.25">
      <c r="B4" s="67" t="s">
        <v>273</v>
      </c>
      <c r="C4" s="68" t="s">
        <v>274</v>
      </c>
      <c r="E4" s="98" t="s">
        <v>274</v>
      </c>
      <c r="F4" s="96"/>
      <c r="G4" s="98" t="s">
        <v>274</v>
      </c>
    </row>
    <row r="5" spans="1:7" x14ac:dyDescent="0.25">
      <c r="B5" s="69" t="s">
        <v>281</v>
      </c>
      <c r="C5" s="70">
        <v>18908.330000000002</v>
      </c>
      <c r="E5" s="99">
        <v>18908.330000000002</v>
      </c>
      <c r="G5" s="112">
        <v>18252.21</v>
      </c>
    </row>
    <row r="6" spans="1:7" x14ac:dyDescent="0.25">
      <c r="B6" s="69" t="s">
        <v>282</v>
      </c>
      <c r="C6" s="70">
        <v>8945.33</v>
      </c>
      <c r="E6" s="99">
        <v>8945.33</v>
      </c>
      <c r="G6" s="112">
        <v>8634.93</v>
      </c>
    </row>
    <row r="8" spans="1:7" x14ac:dyDescent="0.25">
      <c r="B8" s="73" t="s">
        <v>280</v>
      </c>
      <c r="E8" s="100"/>
    </row>
    <row r="9" spans="1:7" x14ac:dyDescent="0.25">
      <c r="C9" s="76"/>
      <c r="D9" s="76"/>
      <c r="E9" s="10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86"/>
  <sheetViews>
    <sheetView topLeftCell="B69" zoomScaleNormal="100" workbookViewId="0">
      <selection activeCell="J55" sqref="I51:J55"/>
    </sheetView>
  </sheetViews>
  <sheetFormatPr defaultRowHeight="15" x14ac:dyDescent="0.25"/>
  <cols>
    <col min="5" max="5" width="15.140625" customWidth="1"/>
    <col min="6" max="6" width="17.5703125" customWidth="1"/>
    <col min="7" max="7" width="14.5703125" customWidth="1"/>
    <col min="8" max="10" width="14.85546875" customWidth="1"/>
    <col min="11" max="11" width="18.5703125" customWidth="1"/>
    <col min="12" max="12" width="14.85546875" style="74" customWidth="1"/>
    <col min="13" max="13" width="14.42578125" customWidth="1"/>
    <col min="14" max="14" width="15.140625" customWidth="1"/>
    <col min="15" max="15" width="15.140625" style="85" customWidth="1"/>
    <col min="16" max="17" width="15.140625" style="91" customWidth="1"/>
  </cols>
  <sheetData>
    <row r="1" spans="1:17" ht="18" x14ac:dyDescent="0.25">
      <c r="A1" s="63" t="s">
        <v>0</v>
      </c>
    </row>
    <row r="2" spans="1:17" ht="18" x14ac:dyDescent="0.25">
      <c r="A2" s="63"/>
    </row>
    <row r="3" spans="1:17" x14ac:dyDescent="0.25">
      <c r="C3" s="130" t="s">
        <v>28</v>
      </c>
      <c r="D3" s="130"/>
      <c r="E3" s="130"/>
      <c r="F3" s="130"/>
      <c r="G3" s="130"/>
      <c r="H3" s="130"/>
      <c r="I3" s="109"/>
      <c r="J3" s="109"/>
      <c r="K3" s="12"/>
      <c r="L3" s="78"/>
    </row>
    <row r="4" spans="1:17" ht="60" x14ac:dyDescent="0.25">
      <c r="C4" s="131" t="s">
        <v>9</v>
      </c>
      <c r="D4" s="131" t="s">
        <v>10</v>
      </c>
      <c r="E4" s="131" t="s">
        <v>11</v>
      </c>
      <c r="F4" s="131" t="s">
        <v>12</v>
      </c>
      <c r="G4" s="3" t="s">
        <v>13</v>
      </c>
      <c r="H4" s="3" t="s">
        <v>14</v>
      </c>
      <c r="I4" s="75" t="s">
        <v>298</v>
      </c>
      <c r="J4" s="75" t="s">
        <v>299</v>
      </c>
      <c r="K4" s="75" t="s">
        <v>284</v>
      </c>
      <c r="L4" s="79" t="s">
        <v>285</v>
      </c>
      <c r="M4" s="79" t="s">
        <v>286</v>
      </c>
      <c r="N4" s="79" t="s">
        <v>287</v>
      </c>
      <c r="O4" s="79" t="s">
        <v>289</v>
      </c>
      <c r="P4" s="79" t="s">
        <v>290</v>
      </c>
      <c r="Q4" s="79" t="s">
        <v>291</v>
      </c>
    </row>
    <row r="5" spans="1:17" x14ac:dyDescent="0.25">
      <c r="C5" s="132"/>
      <c r="D5" s="132"/>
      <c r="E5" s="132"/>
      <c r="F5" s="132"/>
      <c r="G5" s="4" t="s">
        <v>15</v>
      </c>
      <c r="H5" s="4" t="s">
        <v>15</v>
      </c>
      <c r="I5" s="4" t="s">
        <v>15</v>
      </c>
      <c r="J5" s="4" t="s">
        <v>15</v>
      </c>
      <c r="K5" s="4" t="s">
        <v>15</v>
      </c>
      <c r="L5" s="80" t="s">
        <v>15</v>
      </c>
      <c r="M5" s="80" t="s">
        <v>15</v>
      </c>
      <c r="N5" s="80" t="s">
        <v>15</v>
      </c>
      <c r="O5" s="80" t="s">
        <v>15</v>
      </c>
      <c r="P5" s="80" t="s">
        <v>15</v>
      </c>
      <c r="Q5" s="80" t="s">
        <v>15</v>
      </c>
    </row>
    <row r="6" spans="1:17" x14ac:dyDescent="0.25">
      <c r="C6" s="5" t="s">
        <v>16</v>
      </c>
      <c r="D6" s="5" t="s">
        <v>17</v>
      </c>
      <c r="E6" s="5" t="s">
        <v>18</v>
      </c>
      <c r="F6" s="5" t="s">
        <v>19</v>
      </c>
      <c r="G6" s="6">
        <v>0.4</v>
      </c>
      <c r="H6" s="6">
        <v>1.7999999999999999E-2</v>
      </c>
      <c r="I6" s="115">
        <v>2.1600000000000001E-2</v>
      </c>
      <c r="J6" s="115">
        <v>2.52E-2</v>
      </c>
      <c r="K6" s="81">
        <v>0.41</v>
      </c>
      <c r="L6" s="82">
        <v>0.41599999999999998</v>
      </c>
      <c r="M6" s="82">
        <v>0.42499999999999999</v>
      </c>
      <c r="N6" s="82">
        <v>0.45500000000000002</v>
      </c>
      <c r="O6" s="89">
        <v>0.48499999999999999</v>
      </c>
      <c r="P6" s="89">
        <v>0.50700000000000001</v>
      </c>
      <c r="Q6" s="89">
        <v>0.53700000000000003</v>
      </c>
    </row>
    <row r="7" spans="1:17" x14ac:dyDescent="0.25">
      <c r="C7" s="5" t="s">
        <v>20</v>
      </c>
      <c r="D7" s="5" t="s">
        <v>17</v>
      </c>
      <c r="E7" s="5" t="s">
        <v>18</v>
      </c>
      <c r="F7" s="5" t="s">
        <v>19</v>
      </c>
      <c r="G7" s="6">
        <v>0.4</v>
      </c>
      <c r="H7" s="6">
        <v>1.7999999999999999E-2</v>
      </c>
      <c r="I7" s="115">
        <v>2.1600000000000001E-2</v>
      </c>
      <c r="J7" s="115">
        <v>2.52E-2</v>
      </c>
      <c r="K7" s="81">
        <v>0.41</v>
      </c>
      <c r="L7" s="82">
        <v>0.41599999999999998</v>
      </c>
      <c r="M7" s="82">
        <v>0.42499999999999999</v>
      </c>
      <c r="N7" s="82">
        <v>0.45500000000000002</v>
      </c>
      <c r="O7" s="89">
        <v>0.48499999999999999</v>
      </c>
      <c r="P7" s="89">
        <v>0.50700000000000001</v>
      </c>
      <c r="Q7" s="89">
        <v>0.53700000000000003</v>
      </c>
    </row>
    <row r="8" spans="1:17" x14ac:dyDescent="0.25">
      <c r="C8" s="5" t="s">
        <v>21</v>
      </c>
      <c r="D8" s="5" t="s">
        <v>17</v>
      </c>
      <c r="E8" s="5" t="s">
        <v>18</v>
      </c>
      <c r="F8" s="5" t="s">
        <v>19</v>
      </c>
      <c r="G8" s="6">
        <v>0.66</v>
      </c>
      <c r="H8" s="6">
        <v>1.7999999999999999E-2</v>
      </c>
      <c r="I8" s="115">
        <v>2.1600000000000001E-2</v>
      </c>
      <c r="J8" s="115">
        <v>2.52E-2</v>
      </c>
      <c r="K8" s="81">
        <v>0.67</v>
      </c>
      <c r="L8" s="82">
        <v>0.67600000000000005</v>
      </c>
      <c r="M8" s="82">
        <v>0.68500000000000005</v>
      </c>
      <c r="N8" s="82">
        <v>0.71499999999999997</v>
      </c>
      <c r="O8" s="89">
        <v>0.745</v>
      </c>
      <c r="P8" s="89">
        <v>0.76700000000000002</v>
      </c>
      <c r="Q8" s="89">
        <f>0.537+0.48</f>
        <v>1.0169999999999999</v>
      </c>
    </row>
    <row r="9" spans="1:17" x14ac:dyDescent="0.25">
      <c r="C9" s="5" t="s">
        <v>16</v>
      </c>
      <c r="D9" s="5" t="s">
        <v>17</v>
      </c>
      <c r="E9" s="5" t="s">
        <v>22</v>
      </c>
      <c r="F9" s="5" t="s">
        <v>19</v>
      </c>
      <c r="G9" s="6">
        <v>0.48</v>
      </c>
      <c r="H9" s="6">
        <v>0.03</v>
      </c>
      <c r="I9" s="115">
        <v>3.6000000000000004E-2</v>
      </c>
      <c r="J9" s="115">
        <v>4.2000000000000003E-2</v>
      </c>
      <c r="K9" s="82">
        <v>0.5</v>
      </c>
      <c r="L9" s="82">
        <v>0.5</v>
      </c>
      <c r="M9" s="82">
        <v>0.51</v>
      </c>
      <c r="N9" s="82">
        <v>0.53</v>
      </c>
      <c r="O9" s="89">
        <v>0.56999999999999995</v>
      </c>
      <c r="P9" s="89">
        <v>0.6</v>
      </c>
      <c r="Q9" s="89">
        <v>0.63</v>
      </c>
    </row>
    <row r="10" spans="1:17" x14ac:dyDescent="0.25">
      <c r="C10" s="5" t="s">
        <v>20</v>
      </c>
      <c r="D10" s="5" t="s">
        <v>17</v>
      </c>
      <c r="E10" s="5" t="s">
        <v>22</v>
      </c>
      <c r="F10" s="5" t="s">
        <v>19</v>
      </c>
      <c r="G10" s="6">
        <v>0.69</v>
      </c>
      <c r="H10" s="6">
        <v>0.03</v>
      </c>
      <c r="I10" s="115">
        <v>3.6000000000000004E-2</v>
      </c>
      <c r="J10" s="115">
        <v>4.2000000000000003E-2</v>
      </c>
      <c r="K10" s="82">
        <v>0.65</v>
      </c>
      <c r="L10" s="82">
        <v>0.65</v>
      </c>
      <c r="M10" s="82">
        <v>0.71</v>
      </c>
      <c r="N10" s="82">
        <v>0.73</v>
      </c>
      <c r="O10" s="89">
        <v>0.81</v>
      </c>
      <c r="P10" s="89">
        <v>0.84</v>
      </c>
      <c r="Q10" s="89">
        <f>0.63+0.24</f>
        <v>0.87</v>
      </c>
    </row>
    <row r="11" spans="1:17" x14ac:dyDescent="0.25">
      <c r="C11" s="5" t="s">
        <v>21</v>
      </c>
      <c r="D11" s="5" t="s">
        <v>17</v>
      </c>
      <c r="E11" s="5" t="s">
        <v>22</v>
      </c>
      <c r="F11" s="5" t="s">
        <v>19</v>
      </c>
      <c r="G11" s="6">
        <v>0.9</v>
      </c>
      <c r="H11" s="6">
        <v>3.2000000000000001E-2</v>
      </c>
      <c r="I11" s="115">
        <v>3.8400000000000004E-2</v>
      </c>
      <c r="J11" s="115">
        <v>4.48E-2</v>
      </c>
      <c r="K11" s="82">
        <v>0.8</v>
      </c>
      <c r="L11" s="82">
        <v>0.8</v>
      </c>
      <c r="M11" s="82">
        <v>0.91</v>
      </c>
      <c r="N11" s="82">
        <v>0.93</v>
      </c>
      <c r="O11" s="89">
        <v>1.05</v>
      </c>
      <c r="P11" s="89">
        <v>1.08</v>
      </c>
      <c r="Q11" s="89">
        <f>0.87+0.24</f>
        <v>1.1099999999999999</v>
      </c>
    </row>
    <row r="12" spans="1:17" x14ac:dyDescent="0.25">
      <c r="C12" s="5" t="s">
        <v>16</v>
      </c>
      <c r="D12" s="5" t="s">
        <v>17</v>
      </c>
      <c r="E12" s="5" t="s">
        <v>18</v>
      </c>
      <c r="F12" s="5" t="s">
        <v>23</v>
      </c>
      <c r="G12" s="6">
        <v>0.29099999999999998</v>
      </c>
      <c r="H12" s="6">
        <v>1.7999999999999999E-2</v>
      </c>
      <c r="I12" s="115">
        <v>2.1600000000000001E-2</v>
      </c>
      <c r="J12" s="115">
        <v>2.52E-2</v>
      </c>
      <c r="K12" s="81">
        <v>0.30099999999999999</v>
      </c>
      <c r="L12" s="82">
        <v>0.307</v>
      </c>
      <c r="M12" s="82">
        <v>0.312</v>
      </c>
      <c r="N12" s="82">
        <v>0.33200000000000002</v>
      </c>
      <c r="O12" s="89">
        <v>0.34</v>
      </c>
      <c r="P12" s="89">
        <v>0.35099999999999998</v>
      </c>
      <c r="Q12" s="89">
        <v>0.373</v>
      </c>
    </row>
    <row r="13" spans="1:17" x14ac:dyDescent="0.25">
      <c r="C13" s="5" t="s">
        <v>20</v>
      </c>
      <c r="D13" s="5" t="s">
        <v>17</v>
      </c>
      <c r="E13" s="5" t="s">
        <v>18</v>
      </c>
      <c r="F13" s="5" t="s">
        <v>23</v>
      </c>
      <c r="G13" s="6">
        <v>0.29099999999999998</v>
      </c>
      <c r="H13" s="6">
        <v>1.7999999999999999E-2</v>
      </c>
      <c r="I13" s="115">
        <v>2.1600000000000001E-2</v>
      </c>
      <c r="J13" s="115">
        <v>2.52E-2</v>
      </c>
      <c r="K13" s="81">
        <v>0.30099999999999999</v>
      </c>
      <c r="L13" s="82">
        <v>0.307</v>
      </c>
      <c r="M13" s="82">
        <v>0.312</v>
      </c>
      <c r="N13" s="82">
        <v>0.33200000000000002</v>
      </c>
      <c r="O13" s="89">
        <v>0.34</v>
      </c>
      <c r="P13" s="89">
        <v>0.35099999999999998</v>
      </c>
      <c r="Q13" s="89">
        <v>0.373</v>
      </c>
    </row>
    <row r="14" spans="1:17" x14ac:dyDescent="0.25">
      <c r="C14" s="5" t="s">
        <v>21</v>
      </c>
      <c r="D14" s="5" t="s">
        <v>17</v>
      </c>
      <c r="E14" s="5" t="s">
        <v>18</v>
      </c>
      <c r="F14" s="5" t="s">
        <v>23</v>
      </c>
      <c r="G14" s="6">
        <v>0.29099999999999998</v>
      </c>
      <c r="H14" s="6">
        <v>1.7999999999999999E-2</v>
      </c>
      <c r="I14" s="115">
        <v>2.1600000000000001E-2</v>
      </c>
      <c r="J14" s="115">
        <v>2.52E-2</v>
      </c>
      <c r="K14" s="81">
        <v>0.30099999999999999</v>
      </c>
      <c r="L14" s="82">
        <v>0.307</v>
      </c>
      <c r="M14" s="82">
        <v>0.312</v>
      </c>
      <c r="N14" s="82">
        <v>0.33200000000000002</v>
      </c>
      <c r="O14" s="89">
        <v>0.34</v>
      </c>
      <c r="P14" s="89">
        <v>0.35099999999999998</v>
      </c>
      <c r="Q14" s="89">
        <v>0.373</v>
      </c>
    </row>
    <row r="15" spans="1:17" x14ac:dyDescent="0.25">
      <c r="C15" s="5" t="s">
        <v>16</v>
      </c>
      <c r="D15" s="5" t="s">
        <v>17</v>
      </c>
      <c r="E15" s="5" t="s">
        <v>22</v>
      </c>
      <c r="F15" s="5" t="s">
        <v>23</v>
      </c>
      <c r="G15" s="6">
        <v>0.48</v>
      </c>
      <c r="H15" s="6">
        <v>0.03</v>
      </c>
      <c r="I15" s="115">
        <v>3.6000000000000004E-2</v>
      </c>
      <c r="J15" s="115">
        <v>4.2000000000000003E-2</v>
      </c>
      <c r="K15" s="81">
        <v>0.5</v>
      </c>
      <c r="L15" s="82">
        <v>0.5</v>
      </c>
      <c r="M15" s="82">
        <v>0.51</v>
      </c>
      <c r="N15" s="82">
        <v>0.53</v>
      </c>
      <c r="O15" s="89">
        <v>0.56999999999999995</v>
      </c>
      <c r="P15" s="89">
        <v>0.6</v>
      </c>
      <c r="Q15" s="89">
        <v>0.63</v>
      </c>
    </row>
    <row r="16" spans="1:17" x14ac:dyDescent="0.25">
      <c r="C16" s="5" t="s">
        <v>20</v>
      </c>
      <c r="D16" s="5" t="s">
        <v>17</v>
      </c>
      <c r="E16" s="5" t="s">
        <v>22</v>
      </c>
      <c r="F16" s="5" t="s">
        <v>23</v>
      </c>
      <c r="G16" s="6">
        <v>0.69</v>
      </c>
      <c r="H16" s="6">
        <v>0.03</v>
      </c>
      <c r="I16" s="115">
        <v>3.6000000000000004E-2</v>
      </c>
      <c r="J16" s="115">
        <v>4.2000000000000003E-2</v>
      </c>
      <c r="K16" s="81">
        <v>0.7</v>
      </c>
      <c r="L16" s="82">
        <v>0.7</v>
      </c>
      <c r="M16" s="82">
        <v>0.71</v>
      </c>
      <c r="N16" s="82">
        <v>0.73</v>
      </c>
      <c r="O16" s="89">
        <v>0.81</v>
      </c>
      <c r="P16" s="89">
        <v>0.84</v>
      </c>
      <c r="Q16" s="89">
        <v>0.87</v>
      </c>
    </row>
    <row r="17" spans="3:17" x14ac:dyDescent="0.25">
      <c r="C17" s="5" t="s">
        <v>21</v>
      </c>
      <c r="D17" s="5" t="s">
        <v>17</v>
      </c>
      <c r="E17" s="5" t="s">
        <v>22</v>
      </c>
      <c r="F17" s="5" t="s">
        <v>23</v>
      </c>
      <c r="G17" s="6">
        <v>0.9</v>
      </c>
      <c r="H17" s="6">
        <v>3.2000000000000001E-2</v>
      </c>
      <c r="I17" s="115">
        <v>3.8400000000000004E-2</v>
      </c>
      <c r="J17" s="115">
        <v>4.48E-2</v>
      </c>
      <c r="K17" s="81">
        <v>0.9</v>
      </c>
      <c r="L17" s="82">
        <v>0.9</v>
      </c>
      <c r="M17" s="82">
        <v>0.91</v>
      </c>
      <c r="N17" s="82">
        <v>0.93</v>
      </c>
      <c r="O17" s="89">
        <v>1.05</v>
      </c>
      <c r="P17" s="89">
        <v>1.08</v>
      </c>
      <c r="Q17" s="89">
        <v>1.1100000000000001</v>
      </c>
    </row>
    <row r="18" spans="3:17" x14ac:dyDescent="0.25">
      <c r="C18" s="5" t="s">
        <v>16</v>
      </c>
      <c r="D18" s="5" t="s">
        <v>17</v>
      </c>
      <c r="E18" s="5" t="s">
        <v>18</v>
      </c>
      <c r="F18" s="5" t="s">
        <v>24</v>
      </c>
      <c r="G18" s="6">
        <v>0.183</v>
      </c>
      <c r="H18" s="6">
        <v>1.7999999999999999E-2</v>
      </c>
      <c r="I18" s="115">
        <v>2.1600000000000001E-2</v>
      </c>
      <c r="J18" s="115">
        <v>2.52E-2</v>
      </c>
      <c r="K18" s="5" t="s">
        <v>283</v>
      </c>
      <c r="L18" s="5" t="s">
        <v>283</v>
      </c>
      <c r="M18" s="5" t="s">
        <v>283</v>
      </c>
      <c r="N18" s="5" t="s">
        <v>283</v>
      </c>
      <c r="O18" s="5" t="s">
        <v>283</v>
      </c>
      <c r="P18" s="5" t="s">
        <v>283</v>
      </c>
      <c r="Q18" s="5" t="s">
        <v>283</v>
      </c>
    </row>
    <row r="19" spans="3:17" x14ac:dyDescent="0.25">
      <c r="C19" s="5" t="s">
        <v>20</v>
      </c>
      <c r="D19" s="5" t="s">
        <v>17</v>
      </c>
      <c r="E19" s="5" t="s">
        <v>18</v>
      </c>
      <c r="F19" s="5" t="s">
        <v>24</v>
      </c>
      <c r="G19" s="6">
        <v>0.183</v>
      </c>
      <c r="H19" s="6">
        <v>1.7999999999999999E-2</v>
      </c>
      <c r="I19" s="115">
        <v>2.1600000000000001E-2</v>
      </c>
      <c r="J19" s="115">
        <v>2.52E-2</v>
      </c>
      <c r="K19" s="5" t="s">
        <v>283</v>
      </c>
      <c r="L19" s="5" t="s">
        <v>283</v>
      </c>
      <c r="M19" s="5" t="s">
        <v>283</v>
      </c>
      <c r="N19" s="5" t="s">
        <v>283</v>
      </c>
      <c r="O19" s="5" t="s">
        <v>283</v>
      </c>
      <c r="P19" s="5" t="s">
        <v>283</v>
      </c>
      <c r="Q19" s="5" t="s">
        <v>283</v>
      </c>
    </row>
    <row r="20" spans="3:17" x14ac:dyDescent="0.25">
      <c r="C20" s="5" t="s">
        <v>21</v>
      </c>
      <c r="D20" s="5" t="s">
        <v>17</v>
      </c>
      <c r="E20" s="5" t="s">
        <v>18</v>
      </c>
      <c r="F20" s="5" t="s">
        <v>24</v>
      </c>
      <c r="G20" s="6">
        <v>0.183</v>
      </c>
      <c r="H20" s="6">
        <v>1.7999999999999999E-2</v>
      </c>
      <c r="I20" s="115">
        <v>2.1600000000000001E-2</v>
      </c>
      <c r="J20" s="115">
        <v>2.52E-2</v>
      </c>
      <c r="K20" s="5" t="s">
        <v>283</v>
      </c>
      <c r="L20" s="5" t="s">
        <v>283</v>
      </c>
      <c r="M20" s="5" t="s">
        <v>283</v>
      </c>
      <c r="N20" s="5" t="s">
        <v>283</v>
      </c>
      <c r="O20" s="5" t="s">
        <v>283</v>
      </c>
      <c r="P20" s="5" t="s">
        <v>283</v>
      </c>
      <c r="Q20" s="5" t="s">
        <v>283</v>
      </c>
    </row>
    <row r="21" spans="3:17" x14ac:dyDescent="0.25">
      <c r="C21" s="5" t="s">
        <v>16</v>
      </c>
      <c r="D21" s="5" t="s">
        <v>17</v>
      </c>
      <c r="E21" s="5" t="s">
        <v>22</v>
      </c>
      <c r="F21" s="5" t="s">
        <v>24</v>
      </c>
      <c r="G21" s="6">
        <v>0.48</v>
      </c>
      <c r="H21" s="6">
        <v>0.03</v>
      </c>
      <c r="I21" s="115">
        <v>3.6000000000000004E-2</v>
      </c>
      <c r="J21" s="115">
        <v>4.2000000000000003E-2</v>
      </c>
      <c r="K21" s="5" t="s">
        <v>283</v>
      </c>
      <c r="L21" s="5" t="s">
        <v>283</v>
      </c>
      <c r="M21" s="5" t="s">
        <v>283</v>
      </c>
      <c r="N21" s="5" t="s">
        <v>283</v>
      </c>
      <c r="O21" s="5" t="s">
        <v>283</v>
      </c>
      <c r="P21" s="5" t="s">
        <v>283</v>
      </c>
      <c r="Q21" s="5" t="s">
        <v>283</v>
      </c>
    </row>
    <row r="22" spans="3:17" x14ac:dyDescent="0.25">
      <c r="C22" s="5" t="s">
        <v>20</v>
      </c>
      <c r="D22" s="5" t="s">
        <v>17</v>
      </c>
      <c r="E22" s="5" t="s">
        <v>22</v>
      </c>
      <c r="F22" s="5" t="s">
        <v>24</v>
      </c>
      <c r="G22" s="6">
        <v>0.69</v>
      </c>
      <c r="H22" s="6">
        <v>0.03</v>
      </c>
      <c r="I22" s="115">
        <v>3.6000000000000004E-2</v>
      </c>
      <c r="J22" s="115">
        <v>4.2000000000000003E-2</v>
      </c>
      <c r="K22" s="5" t="s">
        <v>283</v>
      </c>
      <c r="L22" s="5" t="s">
        <v>283</v>
      </c>
      <c r="M22" s="5" t="s">
        <v>283</v>
      </c>
      <c r="N22" s="5" t="s">
        <v>283</v>
      </c>
      <c r="O22" s="5" t="s">
        <v>283</v>
      </c>
      <c r="P22" s="5" t="s">
        <v>283</v>
      </c>
      <c r="Q22" s="5" t="s">
        <v>283</v>
      </c>
    </row>
    <row r="23" spans="3:17" x14ac:dyDescent="0.25">
      <c r="C23" s="5" t="s">
        <v>21</v>
      </c>
      <c r="D23" s="5" t="s">
        <v>17</v>
      </c>
      <c r="E23" s="5" t="s">
        <v>22</v>
      </c>
      <c r="F23" s="5" t="s">
        <v>24</v>
      </c>
      <c r="G23" s="6">
        <v>0.9</v>
      </c>
      <c r="H23" s="6">
        <v>3.2000000000000001E-2</v>
      </c>
      <c r="I23" s="115">
        <v>3.8400000000000004E-2</v>
      </c>
      <c r="J23" s="115">
        <v>4.48E-2</v>
      </c>
      <c r="K23" s="5" t="s">
        <v>283</v>
      </c>
      <c r="L23" s="5" t="s">
        <v>283</v>
      </c>
      <c r="M23" s="5" t="s">
        <v>283</v>
      </c>
      <c r="N23" s="5" t="s">
        <v>283</v>
      </c>
      <c r="O23" s="5" t="s">
        <v>283</v>
      </c>
      <c r="P23" s="5" t="s">
        <v>283</v>
      </c>
      <c r="Q23" s="5" t="s">
        <v>283</v>
      </c>
    </row>
    <row r="24" spans="3:17" x14ac:dyDescent="0.25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7"/>
      <c r="P24" s="7"/>
      <c r="Q24" s="7"/>
    </row>
    <row r="25" spans="3:17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7"/>
      <c r="P25" s="7"/>
      <c r="Q25" s="7"/>
    </row>
    <row r="26" spans="3:17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7"/>
      <c r="P26" s="7"/>
      <c r="Q26" s="7"/>
    </row>
    <row r="27" spans="3:17" x14ac:dyDescent="0.25">
      <c r="C27" s="5" t="s">
        <v>16</v>
      </c>
      <c r="D27" s="5" t="s">
        <v>17</v>
      </c>
      <c r="E27" s="5" t="s">
        <v>22</v>
      </c>
      <c r="F27" s="5" t="s">
        <v>25</v>
      </c>
      <c r="G27" s="7"/>
      <c r="H27" s="8">
        <v>0.03</v>
      </c>
      <c r="I27" s="114">
        <v>3.6000000000000004E-2</v>
      </c>
      <c r="J27" s="114">
        <v>4.2000000000000003E-2</v>
      </c>
      <c r="K27" s="7"/>
      <c r="L27" s="7"/>
      <c r="M27" s="7"/>
      <c r="N27" s="7"/>
      <c r="O27" s="87"/>
      <c r="P27" s="7"/>
      <c r="Q27" s="7"/>
    </row>
    <row r="28" spans="3:17" x14ac:dyDescent="0.25">
      <c r="C28" s="5" t="s">
        <v>20</v>
      </c>
      <c r="D28" s="5" t="s">
        <v>17</v>
      </c>
      <c r="E28" s="5" t="s">
        <v>22</v>
      </c>
      <c r="F28" s="5" t="s">
        <v>25</v>
      </c>
      <c r="G28" s="7"/>
      <c r="H28" s="8">
        <v>0.03</v>
      </c>
      <c r="I28" s="114">
        <v>3.6000000000000004E-2</v>
      </c>
      <c r="J28" s="114">
        <v>4.2000000000000003E-2</v>
      </c>
      <c r="K28" s="7"/>
      <c r="L28" s="7"/>
      <c r="M28" s="7"/>
      <c r="N28" s="7"/>
      <c r="O28" s="87"/>
      <c r="P28" s="7"/>
      <c r="Q28" s="7"/>
    </row>
    <row r="29" spans="3:17" x14ac:dyDescent="0.25">
      <c r="C29" s="5" t="s">
        <v>21</v>
      </c>
      <c r="D29" s="5" t="s">
        <v>17</v>
      </c>
      <c r="E29" s="5" t="s">
        <v>22</v>
      </c>
      <c r="F29" s="5" t="s">
        <v>25</v>
      </c>
      <c r="G29" s="7"/>
      <c r="H29" s="8">
        <v>0.03</v>
      </c>
      <c r="I29" s="114">
        <v>3.6000000000000004E-2</v>
      </c>
      <c r="J29" s="114">
        <v>4.2000000000000003E-2</v>
      </c>
      <c r="K29" s="7"/>
      <c r="L29" s="7"/>
      <c r="M29" s="7"/>
      <c r="N29" s="7"/>
      <c r="O29" s="87"/>
      <c r="P29" s="7"/>
      <c r="Q29" s="7"/>
    </row>
    <row r="30" spans="3:17" x14ac:dyDescent="0.25">
      <c r="C30" s="5" t="s">
        <v>16</v>
      </c>
      <c r="D30" s="5" t="s">
        <v>26</v>
      </c>
      <c r="E30" s="5" t="s">
        <v>18</v>
      </c>
      <c r="F30" s="5" t="s">
        <v>19</v>
      </c>
      <c r="G30" s="6">
        <v>0.78100000000000003</v>
      </c>
      <c r="H30" s="6">
        <v>7.0000000000000007E-2</v>
      </c>
      <c r="I30" s="115">
        <v>8.4000000000000005E-2</v>
      </c>
      <c r="J30" s="115">
        <v>9.8000000000000004E-2</v>
      </c>
      <c r="K30" s="82">
        <v>0.78500000000000003</v>
      </c>
      <c r="L30" s="82">
        <v>0.78500000000000003</v>
      </c>
      <c r="M30" s="81">
        <v>0.82599999999999996</v>
      </c>
      <c r="N30" s="82">
        <v>0.94099999999999995</v>
      </c>
      <c r="O30" s="89">
        <v>1.01</v>
      </c>
      <c r="P30" s="89">
        <f>0.134+1.01</f>
        <v>1.1440000000000001</v>
      </c>
      <c r="Q30" s="89">
        <f>1.144+0.09</f>
        <v>1.234</v>
      </c>
    </row>
    <row r="31" spans="3:17" x14ac:dyDescent="0.25">
      <c r="C31" s="5" t="s">
        <v>20</v>
      </c>
      <c r="D31" s="5" t="s">
        <v>26</v>
      </c>
      <c r="E31" s="5" t="s">
        <v>18</v>
      </c>
      <c r="F31" s="5" t="s">
        <v>19</v>
      </c>
      <c r="G31" s="6">
        <v>0.98899999999999999</v>
      </c>
      <c r="H31" s="6">
        <v>7.0000000000000007E-2</v>
      </c>
      <c r="I31" s="115">
        <v>8.4000000000000005E-2</v>
      </c>
      <c r="J31" s="115">
        <v>9.8000000000000004E-2</v>
      </c>
      <c r="K31" s="82">
        <v>0.99399999999999999</v>
      </c>
      <c r="L31" s="82">
        <v>1.044</v>
      </c>
      <c r="M31" s="81">
        <v>1.085</v>
      </c>
      <c r="N31" s="82">
        <v>1.141</v>
      </c>
      <c r="O31" s="89">
        <f t="shared" ref="O31:Q32" si="0">O30+0.24</f>
        <v>1.25</v>
      </c>
      <c r="P31" s="89">
        <f t="shared" si="0"/>
        <v>1.3840000000000001</v>
      </c>
      <c r="Q31" s="89">
        <f t="shared" si="0"/>
        <v>1.474</v>
      </c>
    </row>
    <row r="32" spans="3:17" x14ac:dyDescent="0.25">
      <c r="C32" s="5" t="s">
        <v>21</v>
      </c>
      <c r="D32" s="5" t="s">
        <v>26</v>
      </c>
      <c r="E32" s="5" t="s">
        <v>18</v>
      </c>
      <c r="F32" s="5" t="s">
        <v>19</v>
      </c>
      <c r="G32" s="6">
        <v>1.1970000000000001</v>
      </c>
      <c r="H32" s="6">
        <v>7.0000000000000007E-2</v>
      </c>
      <c r="I32" s="115">
        <v>8.4000000000000005E-2</v>
      </c>
      <c r="J32" s="115">
        <v>9.8000000000000004E-2</v>
      </c>
      <c r="K32" s="82">
        <v>1.202</v>
      </c>
      <c r="L32" s="82">
        <v>1.252</v>
      </c>
      <c r="M32" s="81">
        <v>1.2929999999999999</v>
      </c>
      <c r="N32" s="82">
        <v>1.341</v>
      </c>
      <c r="O32" s="89">
        <f t="shared" si="0"/>
        <v>1.49</v>
      </c>
      <c r="P32" s="89">
        <f t="shared" si="0"/>
        <v>1.6240000000000001</v>
      </c>
      <c r="Q32" s="89">
        <f t="shared" si="0"/>
        <v>1.714</v>
      </c>
    </row>
    <row r="33" spans="3:17" x14ac:dyDescent="0.25">
      <c r="C33" s="5" t="s">
        <v>16</v>
      </c>
      <c r="D33" s="5" t="s">
        <v>26</v>
      </c>
      <c r="E33" s="5" t="s">
        <v>22</v>
      </c>
      <c r="F33" s="5" t="s">
        <v>19</v>
      </c>
      <c r="G33" s="6">
        <v>0.98</v>
      </c>
      <c r="H33" s="6">
        <v>7.0000000000000007E-2</v>
      </c>
      <c r="I33" s="115">
        <v>8.4000000000000005E-2</v>
      </c>
      <c r="J33" s="115">
        <v>9.8000000000000004E-2</v>
      </c>
      <c r="K33" s="83">
        <v>1</v>
      </c>
      <c r="L33" s="82">
        <v>1</v>
      </c>
      <c r="M33" s="82">
        <v>1</v>
      </c>
      <c r="N33" s="82">
        <v>1.1599999999999999</v>
      </c>
      <c r="O33" s="89">
        <v>1.2</v>
      </c>
      <c r="P33" s="89">
        <v>1.26</v>
      </c>
      <c r="Q33" s="89">
        <v>1.35</v>
      </c>
    </row>
    <row r="34" spans="3:17" x14ac:dyDescent="0.25">
      <c r="C34" s="5" t="s">
        <v>20</v>
      </c>
      <c r="D34" s="5" t="s">
        <v>26</v>
      </c>
      <c r="E34" s="5" t="s">
        <v>22</v>
      </c>
      <c r="F34" s="5" t="s">
        <v>19</v>
      </c>
      <c r="G34" s="6">
        <v>1.19</v>
      </c>
      <c r="H34" s="6">
        <v>7.0000000000000007E-2</v>
      </c>
      <c r="I34" s="115">
        <v>8.4000000000000005E-2</v>
      </c>
      <c r="J34" s="115">
        <v>9.8000000000000004E-2</v>
      </c>
      <c r="K34" s="83">
        <v>1.1499999999999999</v>
      </c>
      <c r="L34" s="82">
        <v>1.2</v>
      </c>
      <c r="M34" s="82">
        <v>1.2</v>
      </c>
      <c r="N34" s="82">
        <v>1.36</v>
      </c>
      <c r="O34" s="89">
        <v>1.44</v>
      </c>
      <c r="P34" s="89">
        <v>1.5</v>
      </c>
      <c r="Q34" s="89">
        <v>1.59</v>
      </c>
    </row>
    <row r="35" spans="3:17" x14ac:dyDescent="0.25">
      <c r="C35" s="5" t="s">
        <v>21</v>
      </c>
      <c r="D35" s="5" t="s">
        <v>26</v>
      </c>
      <c r="E35" s="5" t="s">
        <v>22</v>
      </c>
      <c r="F35" s="5" t="s">
        <v>19</v>
      </c>
      <c r="G35" s="6">
        <v>1.4</v>
      </c>
      <c r="H35" s="6">
        <v>7.0000000000000007E-2</v>
      </c>
      <c r="I35" s="115">
        <v>8.4000000000000005E-2</v>
      </c>
      <c r="J35" s="115">
        <v>9.8000000000000004E-2</v>
      </c>
      <c r="K35" s="83">
        <v>1.3</v>
      </c>
      <c r="L35" s="82">
        <v>1.4</v>
      </c>
      <c r="M35" s="82">
        <v>1.4</v>
      </c>
      <c r="N35" s="82">
        <v>1.56</v>
      </c>
      <c r="O35" s="89">
        <v>1.68</v>
      </c>
      <c r="P35" s="89">
        <v>1.74</v>
      </c>
      <c r="Q35" s="89">
        <v>1.83</v>
      </c>
    </row>
    <row r="36" spans="3:17" x14ac:dyDescent="0.25">
      <c r="C36" s="5" t="s">
        <v>16</v>
      </c>
      <c r="D36" s="5" t="s">
        <v>26</v>
      </c>
      <c r="E36" s="5" t="s">
        <v>18</v>
      </c>
      <c r="F36" s="5" t="s">
        <v>23</v>
      </c>
      <c r="G36" s="6">
        <v>0.55300000000000005</v>
      </c>
      <c r="H36" s="6">
        <v>7.0000000000000007E-2</v>
      </c>
      <c r="I36" s="115">
        <v>8.4000000000000005E-2</v>
      </c>
      <c r="J36" s="115">
        <v>9.8000000000000004E-2</v>
      </c>
      <c r="K36" s="82">
        <v>0.56799999999999995</v>
      </c>
      <c r="L36" s="82">
        <v>0.58799999999999997</v>
      </c>
      <c r="M36" s="82">
        <v>0.64800000000000002</v>
      </c>
      <c r="N36" s="82">
        <v>0.69799999999999995</v>
      </c>
      <c r="O36" s="89">
        <f>0.698+0.06</f>
        <v>0.75800000000000001</v>
      </c>
      <c r="P36" s="89">
        <f>0.758+0.06</f>
        <v>0.81800000000000006</v>
      </c>
      <c r="Q36" s="89">
        <v>0.97599999999999998</v>
      </c>
    </row>
    <row r="37" spans="3:17" x14ac:dyDescent="0.25">
      <c r="C37" s="5" t="s">
        <v>20</v>
      </c>
      <c r="D37" s="5" t="s">
        <v>26</v>
      </c>
      <c r="E37" s="5" t="s">
        <v>18</v>
      </c>
      <c r="F37" s="5" t="s">
        <v>23</v>
      </c>
      <c r="G37" s="6">
        <v>0.55300000000000005</v>
      </c>
      <c r="H37" s="6">
        <v>7.0000000000000007E-2</v>
      </c>
      <c r="I37" s="115">
        <v>8.4000000000000005E-2</v>
      </c>
      <c r="J37" s="115">
        <v>9.8000000000000004E-2</v>
      </c>
      <c r="K37" s="82">
        <v>0.56799999999999995</v>
      </c>
      <c r="L37" s="82">
        <v>0.58799999999999997</v>
      </c>
      <c r="M37" s="82">
        <v>0.64800000000000002</v>
      </c>
      <c r="N37" s="82">
        <v>0.69799999999999995</v>
      </c>
      <c r="O37" s="89">
        <v>0.75800000000000001</v>
      </c>
      <c r="P37" s="89">
        <f t="shared" ref="P37:P38" si="1">0.758+0.06</f>
        <v>0.81800000000000006</v>
      </c>
      <c r="Q37" s="89">
        <v>0.97599999999999998</v>
      </c>
    </row>
    <row r="38" spans="3:17" x14ac:dyDescent="0.25">
      <c r="C38" s="5" t="s">
        <v>21</v>
      </c>
      <c r="D38" s="5" t="s">
        <v>26</v>
      </c>
      <c r="E38" s="5" t="s">
        <v>18</v>
      </c>
      <c r="F38" s="5" t="s">
        <v>23</v>
      </c>
      <c r="G38" s="6">
        <v>0.55300000000000005</v>
      </c>
      <c r="H38" s="6">
        <v>7.0000000000000007E-2</v>
      </c>
      <c r="I38" s="115">
        <v>8.4000000000000005E-2</v>
      </c>
      <c r="J38" s="115">
        <v>9.8000000000000004E-2</v>
      </c>
      <c r="K38" s="82">
        <v>0.56799999999999995</v>
      </c>
      <c r="L38" s="82">
        <v>0.58799999999999997</v>
      </c>
      <c r="M38" s="82">
        <v>0.64800000000000002</v>
      </c>
      <c r="N38" s="82">
        <v>0.69799999999999995</v>
      </c>
      <c r="O38" s="89">
        <v>0.75800000000000001</v>
      </c>
      <c r="P38" s="89">
        <f t="shared" si="1"/>
        <v>0.81800000000000006</v>
      </c>
      <c r="Q38" s="89">
        <v>0.97599999999999998</v>
      </c>
    </row>
    <row r="39" spans="3:17" x14ac:dyDescent="0.25">
      <c r="C39" s="5" t="s">
        <v>16</v>
      </c>
      <c r="D39" s="5" t="s">
        <v>26</v>
      </c>
      <c r="E39" s="5" t="s">
        <v>22</v>
      </c>
      <c r="F39" s="5" t="s">
        <v>23</v>
      </c>
      <c r="G39" s="6">
        <v>0.98</v>
      </c>
      <c r="H39" s="6">
        <v>7.0000000000000007E-2</v>
      </c>
      <c r="I39" s="115">
        <v>8.4000000000000005E-2</v>
      </c>
      <c r="J39" s="115">
        <v>9.8000000000000004E-2</v>
      </c>
      <c r="K39" s="82">
        <v>1</v>
      </c>
      <c r="L39" s="82">
        <v>1</v>
      </c>
      <c r="M39" s="82">
        <v>1</v>
      </c>
      <c r="N39" s="82">
        <v>1.1599999999999999</v>
      </c>
      <c r="O39" s="89">
        <v>1.2</v>
      </c>
      <c r="P39" s="89">
        <v>1.26</v>
      </c>
      <c r="Q39" s="89">
        <v>1.35</v>
      </c>
    </row>
    <row r="40" spans="3:17" x14ac:dyDescent="0.25">
      <c r="C40" s="5" t="s">
        <v>20</v>
      </c>
      <c r="D40" s="5" t="s">
        <v>26</v>
      </c>
      <c r="E40" s="5" t="s">
        <v>22</v>
      </c>
      <c r="F40" s="5" t="s">
        <v>23</v>
      </c>
      <c r="G40" s="6">
        <v>1.19</v>
      </c>
      <c r="H40" s="6">
        <v>7.0000000000000007E-2</v>
      </c>
      <c r="I40" s="115">
        <v>8.4000000000000005E-2</v>
      </c>
      <c r="J40" s="115">
        <v>9.8000000000000004E-2</v>
      </c>
      <c r="K40" s="82">
        <v>1.1499999999999999</v>
      </c>
      <c r="L40" s="82">
        <v>1.2</v>
      </c>
      <c r="M40" s="82">
        <v>1.2</v>
      </c>
      <c r="N40" s="82">
        <v>1.36</v>
      </c>
      <c r="O40" s="89">
        <v>1.44</v>
      </c>
      <c r="P40" s="89">
        <v>1.5</v>
      </c>
      <c r="Q40" s="89">
        <v>1.59</v>
      </c>
    </row>
    <row r="41" spans="3:17" x14ac:dyDescent="0.25">
      <c r="C41" s="5" t="s">
        <v>21</v>
      </c>
      <c r="D41" s="5" t="s">
        <v>26</v>
      </c>
      <c r="E41" s="5" t="s">
        <v>22</v>
      </c>
      <c r="F41" s="5" t="s">
        <v>23</v>
      </c>
      <c r="G41" s="6">
        <v>1.4</v>
      </c>
      <c r="H41" s="6">
        <v>7.0000000000000007E-2</v>
      </c>
      <c r="I41" s="115">
        <v>8.4000000000000005E-2</v>
      </c>
      <c r="J41" s="115">
        <v>9.8000000000000004E-2</v>
      </c>
      <c r="K41" s="82">
        <v>1.3</v>
      </c>
      <c r="L41" s="82">
        <v>1.4</v>
      </c>
      <c r="M41" s="82">
        <v>1.4</v>
      </c>
      <c r="N41" s="82">
        <v>1.56</v>
      </c>
      <c r="O41" s="89">
        <v>1.68</v>
      </c>
      <c r="P41" s="89">
        <v>1.74</v>
      </c>
      <c r="Q41" s="89">
        <v>1.83</v>
      </c>
    </row>
    <row r="42" spans="3:17" x14ac:dyDescent="0.25">
      <c r="C42" s="5" t="s">
        <v>16</v>
      </c>
      <c r="D42" s="5" t="s">
        <v>26</v>
      </c>
      <c r="E42" s="5" t="s">
        <v>18</v>
      </c>
      <c r="F42" s="5" t="s">
        <v>24</v>
      </c>
      <c r="G42" s="6">
        <v>0.40400000000000003</v>
      </c>
      <c r="H42" s="6">
        <v>7.0000000000000007E-2</v>
      </c>
      <c r="I42" s="115">
        <v>8.4000000000000005E-2</v>
      </c>
      <c r="J42" s="115">
        <v>9.8000000000000004E-2</v>
      </c>
      <c r="K42" s="5" t="s">
        <v>283</v>
      </c>
      <c r="L42" s="5" t="s">
        <v>283</v>
      </c>
      <c r="M42" s="5" t="s">
        <v>283</v>
      </c>
      <c r="N42" s="5" t="s">
        <v>283</v>
      </c>
      <c r="O42" s="86" t="s">
        <v>283</v>
      </c>
      <c r="P42" s="5" t="s">
        <v>283</v>
      </c>
      <c r="Q42" s="5" t="s">
        <v>283</v>
      </c>
    </row>
    <row r="43" spans="3:17" x14ac:dyDescent="0.25">
      <c r="C43" s="5" t="s">
        <v>20</v>
      </c>
      <c r="D43" s="5" t="s">
        <v>26</v>
      </c>
      <c r="E43" s="5" t="s">
        <v>18</v>
      </c>
      <c r="F43" s="5" t="s">
        <v>24</v>
      </c>
      <c r="G43" s="6">
        <v>0.40400000000000003</v>
      </c>
      <c r="H43" s="6">
        <v>7.0000000000000007E-2</v>
      </c>
      <c r="I43" s="115">
        <v>8.4000000000000005E-2</v>
      </c>
      <c r="J43" s="115">
        <v>9.8000000000000004E-2</v>
      </c>
      <c r="K43" s="5" t="s">
        <v>283</v>
      </c>
      <c r="L43" s="5" t="s">
        <v>283</v>
      </c>
      <c r="M43" s="5" t="s">
        <v>283</v>
      </c>
      <c r="N43" s="5" t="s">
        <v>283</v>
      </c>
      <c r="O43" s="86" t="s">
        <v>283</v>
      </c>
      <c r="P43" s="5" t="s">
        <v>283</v>
      </c>
      <c r="Q43" s="5" t="s">
        <v>283</v>
      </c>
    </row>
    <row r="44" spans="3:17" x14ac:dyDescent="0.25">
      <c r="C44" s="5" t="s">
        <v>21</v>
      </c>
      <c r="D44" s="5" t="s">
        <v>26</v>
      </c>
      <c r="E44" s="5" t="s">
        <v>18</v>
      </c>
      <c r="F44" s="5" t="s">
        <v>24</v>
      </c>
      <c r="G44" s="6">
        <v>0.40400000000000003</v>
      </c>
      <c r="H44" s="6">
        <v>7.0000000000000007E-2</v>
      </c>
      <c r="I44" s="115">
        <v>8.4000000000000005E-2</v>
      </c>
      <c r="J44" s="115">
        <v>9.8000000000000004E-2</v>
      </c>
      <c r="K44" s="5" t="s">
        <v>283</v>
      </c>
      <c r="L44" s="5" t="s">
        <v>283</v>
      </c>
      <c r="M44" s="5" t="s">
        <v>283</v>
      </c>
      <c r="N44" s="5" t="s">
        <v>283</v>
      </c>
      <c r="O44" s="86" t="s">
        <v>283</v>
      </c>
      <c r="P44" s="5" t="s">
        <v>283</v>
      </c>
      <c r="Q44" s="5" t="s">
        <v>283</v>
      </c>
    </row>
    <row r="45" spans="3:17" x14ac:dyDescent="0.25">
      <c r="C45" s="5" t="s">
        <v>16</v>
      </c>
      <c r="D45" s="5" t="s">
        <v>26</v>
      </c>
      <c r="E45" s="5" t="s">
        <v>22</v>
      </c>
      <c r="F45" s="5" t="s">
        <v>24</v>
      </c>
      <c r="G45" s="6">
        <v>0.98</v>
      </c>
      <c r="H45" s="6">
        <v>7.0000000000000007E-2</v>
      </c>
      <c r="I45" s="115">
        <v>8.4000000000000005E-2</v>
      </c>
      <c r="J45" s="115">
        <v>9.8000000000000004E-2</v>
      </c>
      <c r="K45" s="5" t="s">
        <v>283</v>
      </c>
      <c r="L45" s="5" t="s">
        <v>283</v>
      </c>
      <c r="M45" s="5" t="s">
        <v>283</v>
      </c>
      <c r="N45" s="5" t="s">
        <v>283</v>
      </c>
      <c r="O45" s="86" t="s">
        <v>283</v>
      </c>
      <c r="P45" s="5" t="s">
        <v>283</v>
      </c>
      <c r="Q45" s="5" t="s">
        <v>283</v>
      </c>
    </row>
    <row r="46" spans="3:17" x14ac:dyDescent="0.25">
      <c r="C46" s="5" t="s">
        <v>20</v>
      </c>
      <c r="D46" s="5" t="s">
        <v>26</v>
      </c>
      <c r="E46" s="5" t="s">
        <v>22</v>
      </c>
      <c r="F46" s="5" t="s">
        <v>24</v>
      </c>
      <c r="G46" s="6">
        <v>1.19</v>
      </c>
      <c r="H46" s="6">
        <v>7.0000000000000007E-2</v>
      </c>
      <c r="I46" s="115">
        <v>8.4000000000000005E-2</v>
      </c>
      <c r="J46" s="115">
        <v>9.8000000000000004E-2</v>
      </c>
      <c r="K46" s="5" t="s">
        <v>283</v>
      </c>
      <c r="L46" s="5" t="s">
        <v>283</v>
      </c>
      <c r="M46" s="5" t="s">
        <v>283</v>
      </c>
      <c r="N46" s="5" t="s">
        <v>283</v>
      </c>
      <c r="O46" s="86" t="s">
        <v>283</v>
      </c>
      <c r="P46" s="5" t="s">
        <v>283</v>
      </c>
      <c r="Q46" s="5" t="s">
        <v>283</v>
      </c>
    </row>
    <row r="47" spans="3:17" x14ac:dyDescent="0.25">
      <c r="C47" s="5" t="s">
        <v>21</v>
      </c>
      <c r="D47" s="5" t="s">
        <v>26</v>
      </c>
      <c r="E47" s="5" t="s">
        <v>22</v>
      </c>
      <c r="F47" s="5" t="s">
        <v>24</v>
      </c>
      <c r="G47" s="6">
        <v>1.4</v>
      </c>
      <c r="H47" s="6">
        <v>7.0000000000000007E-2</v>
      </c>
      <c r="I47" s="115">
        <v>8.4000000000000005E-2</v>
      </c>
      <c r="J47" s="115">
        <v>9.8000000000000004E-2</v>
      </c>
      <c r="K47" s="5" t="s">
        <v>283</v>
      </c>
      <c r="L47" s="5" t="s">
        <v>283</v>
      </c>
      <c r="M47" s="5" t="s">
        <v>283</v>
      </c>
      <c r="N47" s="5" t="s">
        <v>283</v>
      </c>
      <c r="O47" s="86" t="s">
        <v>283</v>
      </c>
      <c r="P47" s="5" t="s">
        <v>283</v>
      </c>
      <c r="Q47" s="5" t="s">
        <v>283</v>
      </c>
    </row>
    <row r="48" spans="3:17" x14ac:dyDescent="0.25">
      <c r="C48" s="9"/>
      <c r="D48" s="9"/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88"/>
      <c r="P48" s="10"/>
      <c r="Q48" s="10"/>
    </row>
    <row r="49" spans="3:17" x14ac:dyDescent="0.25">
      <c r="C49" s="9"/>
      <c r="D49" s="9"/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88"/>
      <c r="P49" s="10"/>
      <c r="Q49" s="10"/>
    </row>
    <row r="50" spans="3:17" x14ac:dyDescent="0.25">
      <c r="C50" s="9"/>
      <c r="D50" s="9"/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88"/>
      <c r="P50" s="10"/>
      <c r="Q50" s="10"/>
    </row>
    <row r="51" spans="3:17" x14ac:dyDescent="0.25">
      <c r="C51" s="5" t="s">
        <v>16</v>
      </c>
      <c r="D51" s="5" t="s">
        <v>26</v>
      </c>
      <c r="E51" s="5" t="s">
        <v>22</v>
      </c>
      <c r="F51" s="5" t="s">
        <v>25</v>
      </c>
      <c r="G51" s="10"/>
      <c r="H51" s="8">
        <v>7.0000000000000007E-2</v>
      </c>
      <c r="I51" s="128">
        <v>8.4000000000000005E-2</v>
      </c>
      <c r="J51" s="128">
        <v>9.8000000000000004E-2</v>
      </c>
      <c r="K51" s="10"/>
      <c r="L51" s="10"/>
      <c r="M51" s="10"/>
      <c r="N51" s="10"/>
      <c r="O51" s="88"/>
      <c r="P51" s="10"/>
      <c r="Q51" s="10"/>
    </row>
    <row r="52" spans="3:17" x14ac:dyDescent="0.25">
      <c r="C52" s="5" t="s">
        <v>20</v>
      </c>
      <c r="D52" s="5" t="s">
        <v>26</v>
      </c>
      <c r="E52" s="5" t="s">
        <v>22</v>
      </c>
      <c r="F52" s="5" t="s">
        <v>25</v>
      </c>
      <c r="G52" s="10"/>
      <c r="H52" s="8">
        <v>7.0000000000000007E-2</v>
      </c>
      <c r="I52" s="128">
        <v>8.4000000000000005E-2</v>
      </c>
      <c r="J52" s="128">
        <v>9.8000000000000004E-2</v>
      </c>
      <c r="K52" s="10"/>
      <c r="L52" s="10"/>
      <c r="M52" s="10"/>
      <c r="N52" s="10"/>
      <c r="O52" s="88"/>
      <c r="P52" s="10"/>
      <c r="Q52" s="10"/>
    </row>
    <row r="53" spans="3:17" x14ac:dyDescent="0.25">
      <c r="C53" s="5" t="s">
        <v>21</v>
      </c>
      <c r="D53" s="5" t="s">
        <v>26</v>
      </c>
      <c r="E53" s="5" t="s">
        <v>22</v>
      </c>
      <c r="F53" s="5" t="s">
        <v>25</v>
      </c>
      <c r="G53" s="10"/>
      <c r="H53" s="8">
        <v>7.0000000000000007E-2</v>
      </c>
      <c r="I53" s="128">
        <v>8.4000000000000005E-2</v>
      </c>
      <c r="J53" s="128">
        <v>9.8000000000000004E-2</v>
      </c>
      <c r="K53" s="10"/>
      <c r="L53" s="10"/>
      <c r="M53" s="10"/>
      <c r="N53" s="10"/>
      <c r="O53" s="88"/>
      <c r="P53" s="10"/>
      <c r="Q53" s="10"/>
    </row>
    <row r="54" spans="3:17" x14ac:dyDescent="0.25">
      <c r="C54" s="11"/>
      <c r="D54" s="5" t="s">
        <v>27</v>
      </c>
      <c r="E54" s="5" t="s">
        <v>18</v>
      </c>
      <c r="F54" s="5" t="s">
        <v>19</v>
      </c>
      <c r="G54" s="8">
        <v>0.27800000000000002</v>
      </c>
      <c r="H54" s="6">
        <v>4.4699999999999997E-2</v>
      </c>
      <c r="I54" s="115">
        <v>5.3650000000000003E-2</v>
      </c>
      <c r="J54" s="115">
        <v>6.2600000000000003E-2</v>
      </c>
      <c r="K54" s="82">
        <v>0.28999999999999998</v>
      </c>
      <c r="L54" s="82">
        <v>0.29299999999999998</v>
      </c>
      <c r="M54" s="82">
        <v>0.30199999999999999</v>
      </c>
      <c r="N54" s="82">
        <v>0.34200000000000003</v>
      </c>
      <c r="O54" s="89">
        <v>0.35399999999999998</v>
      </c>
      <c r="P54" s="89">
        <v>0.37</v>
      </c>
      <c r="Q54" s="89">
        <v>0.38800000000000001</v>
      </c>
    </row>
    <row r="55" spans="3:17" x14ac:dyDescent="0.25">
      <c r="C55" s="11"/>
      <c r="D55" s="5" t="s">
        <v>27</v>
      </c>
      <c r="E55" s="5" t="s">
        <v>22</v>
      </c>
      <c r="F55" s="5" t="s">
        <v>19</v>
      </c>
      <c r="G55" s="8">
        <v>0.34</v>
      </c>
      <c r="H55" s="6">
        <v>2.5000000000000001E-2</v>
      </c>
      <c r="I55" s="115">
        <v>3.0000000000000002E-2</v>
      </c>
      <c r="J55" s="115">
        <v>3.5000000000000003E-2</v>
      </c>
      <c r="K55" s="82">
        <v>0.35</v>
      </c>
      <c r="L55" s="82">
        <v>0.35</v>
      </c>
      <c r="M55" s="82">
        <v>0.36</v>
      </c>
      <c r="N55" s="84">
        <v>0.4</v>
      </c>
      <c r="O55" s="90">
        <v>0.44</v>
      </c>
      <c r="P55" s="90">
        <v>0.48</v>
      </c>
      <c r="Q55" s="90">
        <v>0.51</v>
      </c>
    </row>
    <row r="56" spans="3:17" x14ac:dyDescent="0.25">
      <c r="C56" s="11"/>
      <c r="D56" s="9"/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88"/>
      <c r="P56" s="10"/>
      <c r="Q56" s="10"/>
    </row>
    <row r="57" spans="3:17" x14ac:dyDescent="0.25">
      <c r="C57" s="11"/>
      <c r="D57" s="9"/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88"/>
      <c r="P57" s="10"/>
      <c r="Q57" s="10"/>
    </row>
    <row r="58" spans="3:17" x14ac:dyDescent="0.25">
      <c r="C58" s="11"/>
      <c r="D58" s="9"/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88"/>
      <c r="P58" s="10"/>
      <c r="Q58" s="10"/>
    </row>
    <row r="59" spans="3:17" x14ac:dyDescent="0.25">
      <c r="C59" s="11"/>
      <c r="D59" s="9"/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88"/>
      <c r="P59" s="10"/>
      <c r="Q59" s="10"/>
    </row>
    <row r="60" spans="3:17" x14ac:dyDescent="0.25">
      <c r="C60" s="11"/>
      <c r="D60" s="9"/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88"/>
      <c r="P60" s="10"/>
      <c r="Q60" s="10"/>
    </row>
    <row r="61" spans="3:17" x14ac:dyDescent="0.25">
      <c r="C61" s="11"/>
      <c r="D61" s="9"/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88"/>
      <c r="P61" s="10"/>
      <c r="Q61" s="10"/>
    </row>
    <row r="65" spans="3:17" x14ac:dyDescent="0.25">
      <c r="C65" s="130" t="s">
        <v>30</v>
      </c>
      <c r="D65" s="130"/>
      <c r="E65" s="130"/>
      <c r="F65" s="130"/>
      <c r="G65" s="130"/>
      <c r="H65" s="130"/>
      <c r="I65" s="109"/>
      <c r="J65" s="109"/>
      <c r="K65" s="12"/>
      <c r="L65" s="78"/>
    </row>
    <row r="66" spans="3:17" ht="45" x14ac:dyDescent="0.25">
      <c r="C66" s="131" t="s">
        <v>9</v>
      </c>
      <c r="D66" s="131" t="s">
        <v>10</v>
      </c>
      <c r="E66" s="131" t="s">
        <v>11</v>
      </c>
      <c r="F66" s="131" t="s">
        <v>12</v>
      </c>
      <c r="G66" s="3" t="s">
        <v>29</v>
      </c>
      <c r="H66" s="3" t="s">
        <v>14</v>
      </c>
      <c r="I66" s="75" t="s">
        <v>298</v>
      </c>
      <c r="J66" s="75" t="s">
        <v>299</v>
      </c>
      <c r="K66" s="75" t="s">
        <v>284</v>
      </c>
      <c r="L66" s="75" t="s">
        <v>285</v>
      </c>
      <c r="M66" s="75" t="s">
        <v>286</v>
      </c>
      <c r="N66" s="75" t="s">
        <v>288</v>
      </c>
      <c r="O66" s="75" t="s">
        <v>288</v>
      </c>
      <c r="P66" s="75" t="s">
        <v>288</v>
      </c>
      <c r="Q66" s="75" t="s">
        <v>292</v>
      </c>
    </row>
    <row r="67" spans="3:17" x14ac:dyDescent="0.25">
      <c r="C67" s="132"/>
      <c r="D67" s="132"/>
      <c r="E67" s="132"/>
      <c r="F67" s="132"/>
      <c r="G67" s="4" t="s">
        <v>15</v>
      </c>
      <c r="H67" s="4" t="s">
        <v>15</v>
      </c>
      <c r="I67" s="4" t="s">
        <v>15</v>
      </c>
      <c r="J67" s="4" t="s">
        <v>15</v>
      </c>
      <c r="K67" s="4" t="s">
        <v>15</v>
      </c>
      <c r="L67" s="4" t="s">
        <v>15</v>
      </c>
      <c r="M67" s="4" t="s">
        <v>15</v>
      </c>
      <c r="N67" s="4" t="s">
        <v>15</v>
      </c>
      <c r="O67" s="4" t="s">
        <v>15</v>
      </c>
      <c r="P67" s="4" t="s">
        <v>15</v>
      </c>
      <c r="Q67" s="4" t="s">
        <v>15</v>
      </c>
    </row>
    <row r="68" spans="3:17" x14ac:dyDescent="0.25">
      <c r="C68" s="13" t="s">
        <v>16</v>
      </c>
      <c r="D68" s="13" t="s">
        <v>17</v>
      </c>
      <c r="E68" s="13" t="s">
        <v>18</v>
      </c>
      <c r="F68" s="13" t="s">
        <v>19</v>
      </c>
      <c r="G68" s="6">
        <v>3.79</v>
      </c>
      <c r="H68" s="111">
        <v>0.5</v>
      </c>
      <c r="I68" s="113">
        <v>0.59984999999999999</v>
      </c>
      <c r="J68" s="113">
        <v>0.69969999999999999</v>
      </c>
      <c r="K68" s="83">
        <v>4</v>
      </c>
      <c r="L68" s="82">
        <v>4.05</v>
      </c>
      <c r="M68" s="82">
        <v>4.1100000000000003</v>
      </c>
      <c r="N68" s="82">
        <v>4.28</v>
      </c>
      <c r="O68" s="89">
        <v>4.57</v>
      </c>
      <c r="P68" s="89">
        <v>4.75</v>
      </c>
      <c r="Q68" s="89">
        <f>0.63+4.35</f>
        <v>4.9799999999999995</v>
      </c>
    </row>
    <row r="69" spans="3:17" x14ac:dyDescent="0.25">
      <c r="C69" s="13" t="s">
        <v>20</v>
      </c>
      <c r="D69" s="13" t="s">
        <v>17</v>
      </c>
      <c r="E69" s="13" t="s">
        <v>18</v>
      </c>
      <c r="F69" s="13" t="s">
        <v>19</v>
      </c>
      <c r="G69" s="6">
        <v>3.99</v>
      </c>
      <c r="H69" s="111">
        <v>0.5</v>
      </c>
      <c r="I69" s="113">
        <v>0.59984999999999999</v>
      </c>
      <c r="J69" s="113">
        <v>0.69969999999999999</v>
      </c>
      <c r="K69" s="83">
        <v>4.1500000000000004</v>
      </c>
      <c r="L69" s="82">
        <v>4.25</v>
      </c>
      <c r="M69" s="82">
        <v>4.3099999999999996</v>
      </c>
      <c r="N69" s="82">
        <v>4.4800000000000004</v>
      </c>
      <c r="O69" s="89">
        <f t="shared" ref="O69:Q70" si="2">O68+0.24</f>
        <v>4.8100000000000005</v>
      </c>
      <c r="P69" s="89">
        <f t="shared" si="2"/>
        <v>4.99</v>
      </c>
      <c r="Q69" s="89">
        <f t="shared" si="2"/>
        <v>5.22</v>
      </c>
    </row>
    <row r="70" spans="3:17" x14ac:dyDescent="0.25">
      <c r="C70" s="13" t="s">
        <v>21</v>
      </c>
      <c r="D70" s="13" t="s">
        <v>17</v>
      </c>
      <c r="E70" s="13" t="s">
        <v>18</v>
      </c>
      <c r="F70" s="13" t="s">
        <v>19</v>
      </c>
      <c r="G70" s="6">
        <v>4.2</v>
      </c>
      <c r="H70" s="111">
        <v>0.5</v>
      </c>
      <c r="I70" s="113">
        <v>0.59984999999999999</v>
      </c>
      <c r="J70" s="113">
        <v>0.69969999999999999</v>
      </c>
      <c r="K70" s="83">
        <v>4.3</v>
      </c>
      <c r="L70" s="82">
        <v>4.45</v>
      </c>
      <c r="M70" s="82">
        <v>4.51</v>
      </c>
      <c r="N70" s="82">
        <v>4.68</v>
      </c>
      <c r="O70" s="89">
        <f t="shared" si="2"/>
        <v>5.0500000000000007</v>
      </c>
      <c r="P70" s="89">
        <f t="shared" si="2"/>
        <v>5.23</v>
      </c>
      <c r="Q70" s="89">
        <f t="shared" si="2"/>
        <v>5.46</v>
      </c>
    </row>
    <row r="71" spans="3:17" x14ac:dyDescent="0.25">
      <c r="C71" s="13" t="s">
        <v>16</v>
      </c>
      <c r="D71" s="13" t="s">
        <v>17</v>
      </c>
      <c r="E71" s="13" t="s">
        <v>22</v>
      </c>
      <c r="F71" s="13" t="s">
        <v>19</v>
      </c>
      <c r="G71" s="6">
        <v>3.79</v>
      </c>
      <c r="H71" s="111">
        <v>0.5</v>
      </c>
      <c r="I71" s="113">
        <v>0.59984999999999999</v>
      </c>
      <c r="J71" s="113">
        <v>0.69969999999999999</v>
      </c>
      <c r="K71" s="83">
        <v>4</v>
      </c>
      <c r="L71" s="82">
        <v>4.05</v>
      </c>
      <c r="M71" s="82">
        <v>4.1100000000000003</v>
      </c>
      <c r="N71" s="82">
        <v>4.28</v>
      </c>
      <c r="O71" s="89">
        <v>4.57</v>
      </c>
      <c r="P71" s="89">
        <f>0.57+4.15</f>
        <v>4.7200000000000006</v>
      </c>
      <c r="Q71" s="89">
        <v>4.9800000000000004</v>
      </c>
    </row>
    <row r="72" spans="3:17" x14ac:dyDescent="0.25">
      <c r="C72" s="13" t="s">
        <v>20</v>
      </c>
      <c r="D72" s="13" t="s">
        <v>17</v>
      </c>
      <c r="E72" s="13" t="s">
        <v>22</v>
      </c>
      <c r="F72" s="13" t="s">
        <v>19</v>
      </c>
      <c r="G72" s="6">
        <v>3.99</v>
      </c>
      <c r="H72" s="111">
        <v>0.5</v>
      </c>
      <c r="I72" s="113">
        <v>0.59984999999999999</v>
      </c>
      <c r="J72" s="113">
        <v>0.69969999999999999</v>
      </c>
      <c r="K72" s="83">
        <v>4.1500000000000004</v>
      </c>
      <c r="L72" s="82">
        <v>4.25</v>
      </c>
      <c r="M72" s="82">
        <v>4.3099999999999996</v>
      </c>
      <c r="N72" s="82">
        <v>4.4800000000000004</v>
      </c>
      <c r="O72" s="89">
        <f t="shared" ref="O72:Q73" si="3">O71+0.24</f>
        <v>4.8100000000000005</v>
      </c>
      <c r="P72" s="89">
        <f t="shared" si="3"/>
        <v>4.9600000000000009</v>
      </c>
      <c r="Q72" s="89">
        <f t="shared" si="3"/>
        <v>5.2200000000000006</v>
      </c>
    </row>
    <row r="73" spans="3:17" x14ac:dyDescent="0.25">
      <c r="C73" s="13" t="s">
        <v>21</v>
      </c>
      <c r="D73" s="13" t="s">
        <v>17</v>
      </c>
      <c r="E73" s="13" t="s">
        <v>22</v>
      </c>
      <c r="F73" s="13" t="s">
        <v>19</v>
      </c>
      <c r="G73" s="6">
        <v>4.2</v>
      </c>
      <c r="H73" s="111">
        <v>0.5</v>
      </c>
      <c r="I73" s="113">
        <v>0.59984999999999999</v>
      </c>
      <c r="J73" s="113">
        <v>0.69969999999999999</v>
      </c>
      <c r="K73" s="83">
        <v>4.3</v>
      </c>
      <c r="L73" s="82">
        <v>4.45</v>
      </c>
      <c r="M73" s="82">
        <v>4.51</v>
      </c>
      <c r="N73" s="82">
        <v>4.68</v>
      </c>
      <c r="O73" s="89">
        <f t="shared" si="3"/>
        <v>5.0500000000000007</v>
      </c>
      <c r="P73" s="89">
        <f t="shared" si="3"/>
        <v>5.2000000000000011</v>
      </c>
      <c r="Q73" s="89">
        <f t="shared" si="3"/>
        <v>5.4600000000000009</v>
      </c>
    </row>
    <row r="74" spans="3:17" x14ac:dyDescent="0.25">
      <c r="C74" s="13" t="s">
        <v>16</v>
      </c>
      <c r="D74" s="13" t="s">
        <v>26</v>
      </c>
      <c r="E74" s="13" t="s">
        <v>18</v>
      </c>
      <c r="F74" s="13" t="s">
        <v>19</v>
      </c>
      <c r="G74" s="6">
        <v>4.28</v>
      </c>
      <c r="H74" s="111">
        <v>0.5</v>
      </c>
      <c r="I74" s="113">
        <v>0.59984999999999999</v>
      </c>
      <c r="J74" s="113">
        <v>0.69969999999999999</v>
      </c>
      <c r="K74" s="83">
        <v>4.5</v>
      </c>
      <c r="L74" s="82">
        <v>4.55</v>
      </c>
      <c r="M74" s="82">
        <v>4.5999999999999996</v>
      </c>
      <c r="N74" s="82">
        <v>4.91</v>
      </c>
      <c r="O74" s="89">
        <v>6.4</v>
      </c>
      <c r="P74" s="89">
        <v>6.4</v>
      </c>
      <c r="Q74" s="89">
        <v>6.4</v>
      </c>
    </row>
    <row r="75" spans="3:17" x14ac:dyDescent="0.25">
      <c r="C75" s="13" t="s">
        <v>20</v>
      </c>
      <c r="D75" s="13" t="s">
        <v>26</v>
      </c>
      <c r="E75" s="13" t="s">
        <v>18</v>
      </c>
      <c r="F75" s="13" t="s">
        <v>19</v>
      </c>
      <c r="G75" s="6">
        <v>4.49</v>
      </c>
      <c r="H75" s="111">
        <v>0.5</v>
      </c>
      <c r="I75" s="113">
        <v>0.59984999999999999</v>
      </c>
      <c r="J75" s="113">
        <v>0.69969999999999999</v>
      </c>
      <c r="K75" s="83">
        <v>4.6500000000000004</v>
      </c>
      <c r="L75" s="82">
        <v>4.75</v>
      </c>
      <c r="M75" s="82">
        <v>4.8</v>
      </c>
      <c r="N75" s="82">
        <v>5.1100000000000003</v>
      </c>
      <c r="O75" s="89">
        <f t="shared" ref="O75:Q76" si="4">O74+0.24</f>
        <v>6.6400000000000006</v>
      </c>
      <c r="P75" s="89">
        <f t="shared" si="4"/>
        <v>6.6400000000000006</v>
      </c>
      <c r="Q75" s="89">
        <f t="shared" si="4"/>
        <v>6.6400000000000006</v>
      </c>
    </row>
    <row r="76" spans="3:17" x14ac:dyDescent="0.25">
      <c r="C76" s="13" t="s">
        <v>21</v>
      </c>
      <c r="D76" s="13" t="s">
        <v>26</v>
      </c>
      <c r="E76" s="13" t="s">
        <v>18</v>
      </c>
      <c r="F76" s="13" t="s">
        <v>19</v>
      </c>
      <c r="G76" s="6">
        <v>4.7</v>
      </c>
      <c r="H76" s="111">
        <v>0.5</v>
      </c>
      <c r="I76" s="113">
        <v>0.59984999999999999</v>
      </c>
      <c r="J76" s="113">
        <v>0.69969999999999999</v>
      </c>
      <c r="K76" s="83">
        <v>4.8</v>
      </c>
      <c r="L76" s="82">
        <v>4.95</v>
      </c>
      <c r="M76" s="82">
        <v>5</v>
      </c>
      <c r="N76" s="82">
        <v>5.31</v>
      </c>
      <c r="O76" s="89">
        <f t="shared" si="4"/>
        <v>6.8800000000000008</v>
      </c>
      <c r="P76" s="89">
        <f t="shared" si="4"/>
        <v>6.8800000000000008</v>
      </c>
      <c r="Q76" s="89">
        <f t="shared" si="4"/>
        <v>6.8800000000000008</v>
      </c>
    </row>
    <row r="77" spans="3:17" x14ac:dyDescent="0.25">
      <c r="C77" s="13" t="s">
        <v>16</v>
      </c>
      <c r="D77" s="13" t="s">
        <v>26</v>
      </c>
      <c r="E77" s="13" t="s">
        <v>22</v>
      </c>
      <c r="F77" s="13" t="s">
        <v>19</v>
      </c>
      <c r="G77" s="6">
        <v>4.28</v>
      </c>
      <c r="H77" s="111">
        <v>0.5</v>
      </c>
      <c r="I77" s="113">
        <v>0.59984999999999999</v>
      </c>
      <c r="J77" s="113">
        <v>0.69969999999999999</v>
      </c>
      <c r="K77" s="83">
        <v>4.5</v>
      </c>
      <c r="L77" s="82">
        <v>4.55</v>
      </c>
      <c r="M77" s="82">
        <v>4.5999999999999996</v>
      </c>
      <c r="N77" s="82">
        <v>4.91</v>
      </c>
      <c r="O77" s="89">
        <v>6.4</v>
      </c>
      <c r="P77" s="89">
        <v>6.4</v>
      </c>
      <c r="Q77" s="89">
        <v>6.4</v>
      </c>
    </row>
    <row r="78" spans="3:17" x14ac:dyDescent="0.25">
      <c r="C78" s="13" t="s">
        <v>20</v>
      </c>
      <c r="D78" s="13" t="s">
        <v>26</v>
      </c>
      <c r="E78" s="13" t="s">
        <v>22</v>
      </c>
      <c r="F78" s="13" t="s">
        <v>19</v>
      </c>
      <c r="G78" s="6">
        <v>4.49</v>
      </c>
      <c r="H78" s="111">
        <v>0.5</v>
      </c>
      <c r="I78" s="113">
        <v>0.59984999999999999</v>
      </c>
      <c r="J78" s="113">
        <v>0.69969999999999999</v>
      </c>
      <c r="K78" s="83">
        <v>4.6500000000000004</v>
      </c>
      <c r="L78" s="82">
        <v>4.75</v>
      </c>
      <c r="M78" s="82">
        <v>4.8</v>
      </c>
      <c r="N78" s="82">
        <v>5.1100000000000003</v>
      </c>
      <c r="O78" s="89">
        <f t="shared" ref="O78:Q79" si="5">O77+0.24</f>
        <v>6.6400000000000006</v>
      </c>
      <c r="P78" s="89">
        <f t="shared" si="5"/>
        <v>6.6400000000000006</v>
      </c>
      <c r="Q78" s="89">
        <f t="shared" si="5"/>
        <v>6.6400000000000006</v>
      </c>
    </row>
    <row r="79" spans="3:17" x14ac:dyDescent="0.25">
      <c r="C79" s="13" t="s">
        <v>21</v>
      </c>
      <c r="D79" s="13" t="s">
        <v>26</v>
      </c>
      <c r="E79" s="13" t="s">
        <v>22</v>
      </c>
      <c r="F79" s="13" t="s">
        <v>19</v>
      </c>
      <c r="G79" s="6">
        <v>4.7</v>
      </c>
      <c r="H79" s="111">
        <v>0.5</v>
      </c>
      <c r="I79" s="113">
        <v>0.59984999999999999</v>
      </c>
      <c r="J79" s="113">
        <v>0.69969999999999999</v>
      </c>
      <c r="K79" s="83">
        <v>4.8</v>
      </c>
      <c r="L79" s="82">
        <v>4.95</v>
      </c>
      <c r="M79" s="82">
        <v>5</v>
      </c>
      <c r="N79" s="82">
        <v>5.31</v>
      </c>
      <c r="O79" s="89">
        <f t="shared" si="5"/>
        <v>6.8800000000000008</v>
      </c>
      <c r="P79" s="89">
        <f t="shared" si="5"/>
        <v>6.8800000000000008</v>
      </c>
      <c r="Q79" s="89">
        <f t="shared" si="5"/>
        <v>6.8800000000000008</v>
      </c>
    </row>
    <row r="81" spans="3:11" x14ac:dyDescent="0.25">
      <c r="C81" s="130" t="s">
        <v>33</v>
      </c>
      <c r="D81" s="130"/>
      <c r="E81" s="130"/>
      <c r="F81" s="130"/>
      <c r="G81" s="130"/>
      <c r="H81" s="130"/>
      <c r="I81" s="11">
        <v>2024</v>
      </c>
      <c r="J81" s="11" t="s">
        <v>300</v>
      </c>
      <c r="K81" s="12"/>
    </row>
    <row r="82" spans="3:11" x14ac:dyDescent="0.25">
      <c r="C82" s="134" t="s">
        <v>31</v>
      </c>
      <c r="D82" s="135"/>
      <c r="E82" s="135"/>
      <c r="F82" s="135"/>
      <c r="G82" s="136"/>
      <c r="H82" s="3" t="s">
        <v>14</v>
      </c>
      <c r="I82" s="55" t="s">
        <v>14</v>
      </c>
      <c r="J82" s="55" t="s">
        <v>14</v>
      </c>
    </row>
    <row r="83" spans="3:11" x14ac:dyDescent="0.25">
      <c r="C83" s="137"/>
      <c r="D83" s="138"/>
      <c r="E83" s="138"/>
      <c r="F83" s="138"/>
      <c r="G83" s="139"/>
      <c r="H83" s="4" t="s">
        <v>15</v>
      </c>
      <c r="I83" s="55" t="s">
        <v>15</v>
      </c>
      <c r="J83" s="55" t="s">
        <v>15</v>
      </c>
    </row>
    <row r="84" spans="3:11" x14ac:dyDescent="0.25">
      <c r="C84" s="140" t="s">
        <v>32</v>
      </c>
      <c r="D84" s="141"/>
      <c r="E84" s="141"/>
      <c r="F84" s="141"/>
      <c r="G84" s="142"/>
      <c r="H84" s="8">
        <v>1.85</v>
      </c>
      <c r="I84" s="114">
        <v>2.2194500000000001</v>
      </c>
      <c r="J84" s="114">
        <v>2.5889000000000002</v>
      </c>
    </row>
    <row r="85" spans="3:11" x14ac:dyDescent="0.25">
      <c r="C85" s="133" t="s">
        <v>270</v>
      </c>
      <c r="D85" s="133"/>
      <c r="E85" s="133"/>
      <c r="F85" s="133"/>
      <c r="G85" s="133"/>
      <c r="H85" s="133"/>
      <c r="I85" s="110"/>
      <c r="J85" s="110"/>
    </row>
    <row r="86" spans="3:11" x14ac:dyDescent="0.25">
      <c r="C86" s="133"/>
      <c r="D86" s="133"/>
      <c r="E86" s="133"/>
      <c r="F86" s="133"/>
      <c r="G86" s="133"/>
      <c r="H86" s="133"/>
      <c r="I86" s="110"/>
      <c r="J86" s="110"/>
    </row>
  </sheetData>
  <mergeCells count="14">
    <mergeCell ref="C85:H86"/>
    <mergeCell ref="C82:G83"/>
    <mergeCell ref="C84:G84"/>
    <mergeCell ref="C81:H81"/>
    <mergeCell ref="C66:C67"/>
    <mergeCell ref="D66:D67"/>
    <mergeCell ref="E66:E67"/>
    <mergeCell ref="F66:F67"/>
    <mergeCell ref="C3:H3"/>
    <mergeCell ref="C65:H65"/>
    <mergeCell ref="C4:C5"/>
    <mergeCell ref="D4:D5"/>
    <mergeCell ref="E4:E5"/>
    <mergeCell ref="F4:F5"/>
  </mergeCells>
  <dataValidations count="1">
    <dataValidation type="decimal" allowBlank="1" showInputMessage="1" showErrorMessage="1" sqref="G6:J61 G68:J79 K24:Q29 K48:Q53 K56:Q61 H84:J84" xr:uid="{00000000-0002-0000-0200-000000000000}">
      <formula1>-9.99E+107</formula1>
      <formula2>9.99E+107</formula2>
    </dataValidation>
  </dataValidations>
  <pageMargins left="0.7" right="0.7" top="0.75" bottom="0.75" header="0.3" footer="0.3"/>
  <pageSetup scale="5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8"/>
  <sheetViews>
    <sheetView topLeftCell="A7" workbookViewId="0">
      <selection activeCell="C31" sqref="C31"/>
    </sheetView>
  </sheetViews>
  <sheetFormatPr defaultRowHeight="15" x14ac:dyDescent="0.25"/>
  <cols>
    <col min="3" max="3" width="62.140625" customWidth="1"/>
    <col min="4" max="4" width="25" customWidth="1"/>
    <col min="5" max="5" width="4.85546875" customWidth="1"/>
    <col min="6" max="6" width="13.7109375" customWidth="1"/>
    <col min="7" max="7" width="4.85546875" customWidth="1"/>
    <col min="8" max="8" width="12.7109375" customWidth="1"/>
  </cols>
  <sheetData>
    <row r="1" spans="1:8" ht="18" x14ac:dyDescent="0.25">
      <c r="A1" s="63" t="s">
        <v>1</v>
      </c>
    </row>
    <row r="2" spans="1:8" ht="15.75" x14ac:dyDescent="0.25">
      <c r="H2" s="101" t="s">
        <v>293</v>
      </c>
    </row>
    <row r="3" spans="1:8" x14ac:dyDescent="0.25">
      <c r="C3" s="14" t="s">
        <v>34</v>
      </c>
      <c r="D3" s="14" t="s">
        <v>35</v>
      </c>
      <c r="H3" s="98" t="s">
        <v>294</v>
      </c>
    </row>
    <row r="4" spans="1:8" x14ac:dyDescent="0.25">
      <c r="C4" s="15" t="s">
        <v>36</v>
      </c>
      <c r="D4" s="16">
        <v>700</v>
      </c>
      <c r="H4" s="112">
        <v>995</v>
      </c>
    </row>
    <row r="5" spans="1:8" x14ac:dyDescent="0.25">
      <c r="C5" s="15" t="s">
        <v>37</v>
      </c>
      <c r="D5" s="16">
        <v>700</v>
      </c>
      <c r="H5" s="112">
        <v>938</v>
      </c>
    </row>
    <row r="7" spans="1:8" ht="15.75" x14ac:dyDescent="0.25">
      <c r="F7" s="101">
        <v>2020</v>
      </c>
      <c r="H7" s="101" t="s">
        <v>293</v>
      </c>
    </row>
    <row r="8" spans="1:8" x14ac:dyDescent="0.25">
      <c r="C8" s="14" t="s">
        <v>34</v>
      </c>
      <c r="D8" s="14" t="s">
        <v>38</v>
      </c>
      <c r="F8" s="98" t="s">
        <v>294</v>
      </c>
      <c r="H8" s="98" t="s">
        <v>294</v>
      </c>
    </row>
    <row r="9" spans="1:8" x14ac:dyDescent="0.25">
      <c r="C9" s="15" t="s">
        <v>39</v>
      </c>
      <c r="D9" s="16">
        <v>100</v>
      </c>
      <c r="E9" s="77"/>
      <c r="F9" s="99">
        <v>97</v>
      </c>
      <c r="H9" s="112">
        <v>90</v>
      </c>
    </row>
    <row r="12" spans="1:8" x14ac:dyDescent="0.25">
      <c r="C12" s="17" t="s">
        <v>40</v>
      </c>
      <c r="D12" s="18"/>
    </row>
    <row r="13" spans="1:8" x14ac:dyDescent="0.25">
      <c r="C13" s="14" t="s">
        <v>41</v>
      </c>
      <c r="D13" s="14" t="s">
        <v>35</v>
      </c>
    </row>
    <row r="14" spans="1:8" x14ac:dyDescent="0.25">
      <c r="C14" s="19" t="s">
        <v>42</v>
      </c>
      <c r="D14" s="16">
        <v>6</v>
      </c>
    </row>
    <row r="15" spans="1:8" x14ac:dyDescent="0.25">
      <c r="C15" s="19" t="s">
        <v>43</v>
      </c>
      <c r="D15" s="16">
        <v>15</v>
      </c>
    </row>
    <row r="25" spans="3:4" x14ac:dyDescent="0.25">
      <c r="C25" s="126"/>
    </row>
    <row r="26" spans="3:4" ht="40.9" customHeight="1" x14ac:dyDescent="0.25">
      <c r="C26" s="143"/>
      <c r="D26" s="143"/>
    </row>
    <row r="28" spans="3:4" x14ac:dyDescent="0.25">
      <c r="C28" s="127"/>
    </row>
  </sheetData>
  <mergeCells count="1">
    <mergeCell ref="C26:D26"/>
  </mergeCells>
  <dataValidations count="1">
    <dataValidation type="decimal" allowBlank="1" showInputMessage="1" showErrorMessage="1" sqref="D4:D5 D9 D14:D15" xr:uid="{00000000-0002-0000-0300-000000000000}">
      <formula1>-9.99E+107</formula1>
      <formula2>9.99E+107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8"/>
  <sheetViews>
    <sheetView topLeftCell="A25" workbookViewId="0">
      <selection activeCell="B48" sqref="B48:C48"/>
    </sheetView>
  </sheetViews>
  <sheetFormatPr defaultRowHeight="15" x14ac:dyDescent="0.25"/>
  <cols>
    <col min="2" max="2" width="16.42578125" customWidth="1"/>
    <col min="3" max="3" width="27.140625" customWidth="1"/>
    <col min="4" max="4" width="20.42578125" customWidth="1"/>
    <col min="5" max="5" width="5.42578125" customWidth="1"/>
    <col min="6" max="6" width="19.42578125" customWidth="1"/>
  </cols>
  <sheetData>
    <row r="1" spans="1:6" ht="18" x14ac:dyDescent="0.25">
      <c r="A1" s="63" t="s">
        <v>2</v>
      </c>
    </row>
    <row r="3" spans="1:6" ht="15.75" x14ac:dyDescent="0.25">
      <c r="F3" s="101" t="s">
        <v>293</v>
      </c>
    </row>
    <row r="4" spans="1:6" x14ac:dyDescent="0.25">
      <c r="B4" s="20" t="s">
        <v>44</v>
      </c>
      <c r="C4" s="21" t="s">
        <v>45</v>
      </c>
      <c r="D4" s="22" t="s">
        <v>46</v>
      </c>
      <c r="F4" s="22" t="s">
        <v>46</v>
      </c>
    </row>
    <row r="5" spans="1:6" x14ac:dyDescent="0.25">
      <c r="B5" s="23" t="s">
        <v>47</v>
      </c>
      <c r="C5" s="5" t="s">
        <v>48</v>
      </c>
      <c r="D5" s="24">
        <v>6.4999999999999997E-3</v>
      </c>
      <c r="F5" s="116">
        <v>1.1299999999999999E-2</v>
      </c>
    </row>
    <row r="6" spans="1:6" x14ac:dyDescent="0.25">
      <c r="B6" s="23"/>
      <c r="C6" s="5" t="s">
        <v>49</v>
      </c>
      <c r="D6" s="24">
        <v>8.9999999999999993E-3</v>
      </c>
      <c r="F6" s="116">
        <v>1.5599999999999999E-2</v>
      </c>
    </row>
    <row r="7" spans="1:6" x14ac:dyDescent="0.25">
      <c r="B7" s="23"/>
      <c r="C7" s="5" t="s">
        <v>50</v>
      </c>
      <c r="D7" s="24">
        <v>1.34E-2</v>
      </c>
      <c r="F7" s="116">
        <v>2.3199999999999998E-2</v>
      </c>
    </row>
    <row r="8" spans="1:6" x14ac:dyDescent="0.25">
      <c r="B8" s="23"/>
      <c r="C8" s="5" t="s">
        <v>51</v>
      </c>
      <c r="D8" s="24">
        <v>9.4000000000000004E-3</v>
      </c>
      <c r="F8" s="116">
        <v>1.6299999999999999E-2</v>
      </c>
    </row>
    <row r="9" spans="1:6" x14ac:dyDescent="0.25">
      <c r="B9" s="23"/>
      <c r="C9" s="5" t="s">
        <v>52</v>
      </c>
      <c r="D9" s="24">
        <v>0.01</v>
      </c>
      <c r="F9" s="116">
        <v>1.4200000000000001E-2</v>
      </c>
    </row>
    <row r="10" spans="1:6" x14ac:dyDescent="0.25">
      <c r="B10" s="23" t="s">
        <v>53</v>
      </c>
      <c r="C10" s="5" t="s">
        <v>48</v>
      </c>
      <c r="D10" s="24">
        <v>0.01</v>
      </c>
      <c r="F10" s="116">
        <v>1.7299999999999999E-2</v>
      </c>
    </row>
    <row r="11" spans="1:6" x14ac:dyDescent="0.25">
      <c r="B11" s="23"/>
      <c r="C11" s="5" t="s">
        <v>49</v>
      </c>
      <c r="D11" s="24">
        <v>1.2999999999999999E-2</v>
      </c>
      <c r="F11" s="116">
        <v>2.2499999999999999E-2</v>
      </c>
    </row>
    <row r="12" spans="1:6" x14ac:dyDescent="0.25">
      <c r="B12" s="23"/>
      <c r="C12" s="5" t="s">
        <v>52</v>
      </c>
      <c r="D12" s="24">
        <v>1.35E-2</v>
      </c>
      <c r="F12" s="116">
        <v>1.9199999999999998E-2</v>
      </c>
    </row>
    <row r="13" spans="1:6" x14ac:dyDescent="0.25">
      <c r="B13" s="23" t="s">
        <v>54</v>
      </c>
      <c r="C13" s="5" t="s">
        <v>48</v>
      </c>
      <c r="D13" s="24">
        <v>1.4E-2</v>
      </c>
      <c r="F13" s="116">
        <v>2.4199999999999999E-2</v>
      </c>
    </row>
    <row r="14" spans="1:6" x14ac:dyDescent="0.25">
      <c r="B14" s="23"/>
      <c r="C14" s="5" t="s">
        <v>49</v>
      </c>
      <c r="D14" s="24">
        <v>1.9E-2</v>
      </c>
      <c r="F14" s="116">
        <v>3.2899999999999999E-2</v>
      </c>
    </row>
    <row r="15" spans="1:6" x14ac:dyDescent="0.25">
      <c r="B15" s="23"/>
      <c r="C15" s="5" t="s">
        <v>52</v>
      </c>
      <c r="D15" s="24">
        <v>2.1000000000000001E-2</v>
      </c>
      <c r="F15" s="116">
        <v>2.9899999999999999E-2</v>
      </c>
    </row>
    <row r="16" spans="1:6" x14ac:dyDescent="0.25">
      <c r="B16" s="25" t="s">
        <v>55</v>
      </c>
      <c r="C16" s="26"/>
      <c r="D16" s="27"/>
      <c r="F16" s="103"/>
    </row>
    <row r="17" spans="2:6" x14ac:dyDescent="0.25">
      <c r="B17" s="23" t="s">
        <v>47</v>
      </c>
      <c r="C17" s="5" t="s">
        <v>48</v>
      </c>
      <c r="D17" s="24">
        <v>9.7999999999999997E-3</v>
      </c>
      <c r="F17" s="116">
        <v>1.7000000000000001E-2</v>
      </c>
    </row>
    <row r="18" spans="2:6" x14ac:dyDescent="0.25">
      <c r="B18" s="23"/>
      <c r="C18" s="5" t="s">
        <v>56</v>
      </c>
      <c r="D18" s="24">
        <v>1.0500000000000001E-2</v>
      </c>
      <c r="F18" s="116">
        <v>1.8200000000000001E-2</v>
      </c>
    </row>
    <row r="19" spans="2:6" x14ac:dyDescent="0.25">
      <c r="B19" s="23"/>
      <c r="C19" s="5" t="s">
        <v>52</v>
      </c>
      <c r="D19" s="24">
        <v>1.15E-2</v>
      </c>
      <c r="F19" s="116">
        <v>1.6400000000000001E-2</v>
      </c>
    </row>
    <row r="20" spans="2:6" x14ac:dyDescent="0.25">
      <c r="B20" s="23" t="s">
        <v>53</v>
      </c>
      <c r="C20" s="5" t="s">
        <v>48</v>
      </c>
      <c r="D20" s="24">
        <v>1.4E-2</v>
      </c>
      <c r="F20" s="116">
        <v>2.4199999999999999E-2</v>
      </c>
    </row>
    <row r="21" spans="2:6" x14ac:dyDescent="0.25">
      <c r="B21" s="23"/>
      <c r="C21" s="5" t="s">
        <v>52</v>
      </c>
      <c r="D21" s="24">
        <v>1.5599999999999999E-2</v>
      </c>
      <c r="F21" s="116">
        <v>2.2200000000000001E-2</v>
      </c>
    </row>
    <row r="22" spans="2:6" x14ac:dyDescent="0.25">
      <c r="B22" s="23" t="s">
        <v>54</v>
      </c>
      <c r="C22" s="5" t="s">
        <v>48</v>
      </c>
      <c r="D22" s="24">
        <v>2.0899999999999998E-2</v>
      </c>
      <c r="F22" s="116">
        <v>3.6200000000000003E-2</v>
      </c>
    </row>
    <row r="23" spans="2:6" x14ac:dyDescent="0.25">
      <c r="B23" s="23"/>
      <c r="C23" s="5" t="s">
        <v>52</v>
      </c>
      <c r="D23" s="24">
        <v>2.3E-2</v>
      </c>
      <c r="F23" s="116">
        <v>3.9800000000000002E-2</v>
      </c>
    </row>
    <row r="24" spans="2:6" x14ac:dyDescent="0.25">
      <c r="B24" s="25" t="s">
        <v>57</v>
      </c>
      <c r="C24" s="26"/>
      <c r="D24" s="27"/>
      <c r="F24" s="103"/>
    </row>
    <row r="25" spans="2:6" x14ac:dyDescent="0.25">
      <c r="B25" s="23" t="s">
        <v>47</v>
      </c>
      <c r="C25" s="5" t="s">
        <v>48</v>
      </c>
      <c r="D25" s="24">
        <v>1.8499999999999999E-2</v>
      </c>
      <c r="F25" s="116">
        <v>3.2000000000000001E-2</v>
      </c>
    </row>
    <row r="26" spans="2:6" x14ac:dyDescent="0.25">
      <c r="B26" s="23"/>
      <c r="C26" s="5" t="s">
        <v>56</v>
      </c>
      <c r="D26" s="24">
        <v>1.4999999999999999E-2</v>
      </c>
      <c r="F26" s="116">
        <v>2.5999999999999999E-2</v>
      </c>
    </row>
    <row r="27" spans="2:6" x14ac:dyDescent="0.25">
      <c r="B27" s="23"/>
      <c r="C27" s="5" t="s">
        <v>52</v>
      </c>
      <c r="D27" s="24">
        <v>0.02</v>
      </c>
      <c r="F27" s="116">
        <v>2.8500000000000001E-2</v>
      </c>
    </row>
    <row r="28" spans="2:6" x14ac:dyDescent="0.25">
      <c r="B28" s="23" t="s">
        <v>53</v>
      </c>
      <c r="C28" s="5" t="s">
        <v>48</v>
      </c>
      <c r="D28" s="24">
        <v>0.02</v>
      </c>
      <c r="F28" s="116">
        <v>3.4599999999999999E-2</v>
      </c>
    </row>
    <row r="29" spans="2:6" x14ac:dyDescent="0.25">
      <c r="B29" s="23"/>
      <c r="C29" s="5" t="s">
        <v>52</v>
      </c>
      <c r="D29" s="24">
        <v>2.3E-2</v>
      </c>
      <c r="F29" s="116">
        <v>3.2800000000000003E-2</v>
      </c>
    </row>
    <row r="30" spans="2:6" x14ac:dyDescent="0.25">
      <c r="B30" s="23" t="s">
        <v>54</v>
      </c>
      <c r="C30" s="5" t="s">
        <v>48</v>
      </c>
      <c r="D30" s="24">
        <v>2.4400000000000002E-2</v>
      </c>
      <c r="F30" s="116">
        <v>4.2200000000000001E-2</v>
      </c>
    </row>
    <row r="31" spans="2:6" x14ac:dyDescent="0.25">
      <c r="B31" s="23"/>
      <c r="C31" s="5" t="s">
        <v>52</v>
      </c>
      <c r="D31" s="24">
        <v>2.8299999999999999E-2</v>
      </c>
      <c r="F31" s="116">
        <v>4.9000000000000002E-2</v>
      </c>
    </row>
    <row r="32" spans="2:6" x14ac:dyDescent="0.25">
      <c r="B32" s="25" t="s">
        <v>58</v>
      </c>
      <c r="C32" s="26"/>
      <c r="D32" s="28"/>
      <c r="F32" s="103"/>
    </row>
    <row r="33" spans="2:6" x14ac:dyDescent="0.25">
      <c r="B33" s="23" t="s">
        <v>47</v>
      </c>
      <c r="C33" s="5" t="s">
        <v>48</v>
      </c>
      <c r="D33" s="24">
        <v>1.8499999999999999E-2</v>
      </c>
      <c r="F33" s="116">
        <v>3.2000000000000001E-2</v>
      </c>
    </row>
    <row r="34" spans="2:6" x14ac:dyDescent="0.25">
      <c r="B34" s="23"/>
      <c r="C34" s="5" t="s">
        <v>52</v>
      </c>
      <c r="D34" s="24">
        <v>1.4999999999999999E-2</v>
      </c>
      <c r="F34" s="116">
        <v>2.1399999999999999E-2</v>
      </c>
    </row>
    <row r="35" spans="2:6" x14ac:dyDescent="0.25">
      <c r="B35" s="23" t="s">
        <v>54</v>
      </c>
      <c r="C35" s="5" t="s">
        <v>48</v>
      </c>
      <c r="D35" s="24">
        <v>2.4400000000000002E-2</v>
      </c>
      <c r="F35" s="116">
        <v>4.2200000000000001E-2</v>
      </c>
    </row>
    <row r="36" spans="2:6" x14ac:dyDescent="0.25">
      <c r="B36" s="23"/>
      <c r="C36" s="5" t="s">
        <v>52</v>
      </c>
      <c r="D36" s="24">
        <v>2.8299999999999999E-2</v>
      </c>
      <c r="F36" s="116">
        <v>4.0300000000000002E-2</v>
      </c>
    </row>
    <row r="37" spans="2:6" ht="30" x14ac:dyDescent="0.25">
      <c r="B37" s="25" t="s">
        <v>59</v>
      </c>
      <c r="C37" s="26"/>
      <c r="D37" s="28"/>
      <c r="F37" s="28"/>
    </row>
    <row r="38" spans="2:6" x14ac:dyDescent="0.25">
      <c r="B38" s="23" t="s">
        <v>47</v>
      </c>
      <c r="C38" s="5" t="s">
        <v>48</v>
      </c>
      <c r="D38" s="24">
        <v>2.5899999999999999E-2</v>
      </c>
      <c r="F38" s="116">
        <v>5.67E-2</v>
      </c>
    </row>
    <row r="39" spans="2:6" x14ac:dyDescent="0.25">
      <c r="B39" s="23"/>
      <c r="C39" s="5" t="s">
        <v>52</v>
      </c>
      <c r="D39" s="24">
        <v>2.8000000000000001E-2</v>
      </c>
      <c r="F39" s="116">
        <v>4.8500000000000001E-2</v>
      </c>
    </row>
    <row r="40" spans="2:6" x14ac:dyDescent="0.25">
      <c r="B40" s="23" t="s">
        <v>54</v>
      </c>
      <c r="C40" s="5" t="s">
        <v>48</v>
      </c>
      <c r="D40" s="24">
        <v>5.4600000000000003E-2</v>
      </c>
      <c r="F40" s="116">
        <v>0.1196</v>
      </c>
    </row>
    <row r="41" spans="2:6" x14ac:dyDescent="0.25">
      <c r="B41" s="23"/>
      <c r="C41" s="5" t="s">
        <v>52</v>
      </c>
      <c r="D41" s="24">
        <v>5.8999999999999997E-2</v>
      </c>
      <c r="F41" s="116">
        <v>0.1021</v>
      </c>
    </row>
    <row r="48" spans="2:6" x14ac:dyDescent="0.25">
      <c r="B48" s="143"/>
      <c r="C48" s="143"/>
    </row>
  </sheetData>
  <mergeCells count="1">
    <mergeCell ref="B48:C48"/>
  </mergeCells>
  <dataValidations count="1">
    <dataValidation type="decimal" allowBlank="1" showInputMessage="1" showErrorMessage="1" sqref="D33:D36 D5:D15 D17:D23 D25:D31 D38:D41" xr:uid="{00000000-0002-0000-0400-000000000000}">
      <formula1>-9.99E+107</formula1>
      <formula2>9.99E+107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46"/>
  <sheetViews>
    <sheetView topLeftCell="A16" workbookViewId="0">
      <selection activeCell="F28" sqref="F28"/>
    </sheetView>
  </sheetViews>
  <sheetFormatPr defaultRowHeight="15" x14ac:dyDescent="0.25"/>
  <cols>
    <col min="2" max="2" width="48.5703125" customWidth="1"/>
    <col min="3" max="3" width="17" customWidth="1"/>
  </cols>
  <sheetData>
    <row r="1" spans="1:3" ht="18" x14ac:dyDescent="0.25">
      <c r="A1" s="63" t="s">
        <v>3</v>
      </c>
    </row>
    <row r="5" spans="1:3" x14ac:dyDescent="0.25">
      <c r="B5" s="21" t="s">
        <v>60</v>
      </c>
      <c r="C5" s="21" t="s">
        <v>61</v>
      </c>
    </row>
    <row r="6" spans="1:3" x14ac:dyDescent="0.25">
      <c r="B6" s="29" t="s">
        <v>62</v>
      </c>
      <c r="C6" s="24">
        <v>1.55E-2</v>
      </c>
    </row>
    <row r="7" spans="1:3" x14ac:dyDescent="0.25">
      <c r="B7" s="29" t="s">
        <v>63</v>
      </c>
      <c r="C7" s="24">
        <v>5.5E-2</v>
      </c>
    </row>
    <row r="8" spans="1:3" x14ac:dyDescent="0.25">
      <c r="B8" s="29" t="s">
        <v>64</v>
      </c>
      <c r="C8" s="24">
        <v>1.6500000000000001E-2</v>
      </c>
    </row>
    <row r="9" spans="1:3" x14ac:dyDescent="0.25">
      <c r="B9" s="29" t="s">
        <v>65</v>
      </c>
      <c r="C9" s="24">
        <v>0.06</v>
      </c>
    </row>
    <row r="10" spans="1:3" x14ac:dyDescent="0.25">
      <c r="B10" s="29" t="s">
        <v>66</v>
      </c>
      <c r="C10" s="24">
        <v>2.5000000000000001E-2</v>
      </c>
    </row>
    <row r="11" spans="1:3" x14ac:dyDescent="0.25">
      <c r="B11" s="29" t="s">
        <v>67</v>
      </c>
      <c r="C11" s="24">
        <v>0.1</v>
      </c>
    </row>
    <row r="14" spans="1:3" x14ac:dyDescent="0.25">
      <c r="B14" s="21" t="s">
        <v>68</v>
      </c>
      <c r="C14" s="21" t="s">
        <v>69</v>
      </c>
    </row>
    <row r="15" spans="1:3" ht="15.75" customHeight="1" x14ac:dyDescent="0.25">
      <c r="B15" s="30" t="s">
        <v>70</v>
      </c>
      <c r="C15" s="24">
        <v>7.4999999999999997E-2</v>
      </c>
    </row>
    <row r="16" spans="1:3" ht="17.25" customHeight="1" x14ac:dyDescent="0.25">
      <c r="B16" s="30" t="s">
        <v>71</v>
      </c>
      <c r="C16" s="24">
        <v>7.4999999999999997E-2</v>
      </c>
    </row>
    <row r="17" spans="2:3" ht="17.25" customHeight="1" x14ac:dyDescent="0.25">
      <c r="B17" s="30" t="s">
        <v>276</v>
      </c>
      <c r="C17" s="24" t="s">
        <v>277</v>
      </c>
    </row>
    <row r="18" spans="2:3" ht="17.25" customHeight="1" x14ac:dyDescent="0.25">
      <c r="B18" s="30" t="s">
        <v>278</v>
      </c>
      <c r="C18" s="24" t="s">
        <v>279</v>
      </c>
    </row>
    <row r="19" spans="2:3" ht="17.25" customHeight="1" x14ac:dyDescent="0.25">
      <c r="B19" s="71"/>
      <c r="C19" s="72"/>
    </row>
    <row r="21" spans="2:3" x14ac:dyDescent="0.25">
      <c r="B21" s="21" t="s">
        <v>72</v>
      </c>
      <c r="C21" s="21" t="s">
        <v>61</v>
      </c>
    </row>
    <row r="22" spans="2:3" x14ac:dyDescent="0.25">
      <c r="B22" s="29" t="s">
        <v>62</v>
      </c>
      <c r="C22" s="24">
        <v>2.1999999999999999E-2</v>
      </c>
    </row>
    <row r="23" spans="2:3" x14ac:dyDescent="0.25">
      <c r="B23" s="29" t="s">
        <v>63</v>
      </c>
      <c r="C23" s="24">
        <v>9.1999999999999998E-2</v>
      </c>
    </row>
    <row r="24" spans="2:3" x14ac:dyDescent="0.25">
      <c r="B24" s="31" t="s">
        <v>73</v>
      </c>
      <c r="C24" s="24">
        <v>0.35</v>
      </c>
    </row>
    <row r="25" spans="2:3" x14ac:dyDescent="0.25">
      <c r="B25" s="29" t="s">
        <v>64</v>
      </c>
      <c r="C25" s="24">
        <v>2.5000000000000001E-2</v>
      </c>
    </row>
    <row r="26" spans="2:3" x14ac:dyDescent="0.25">
      <c r="B26" s="29" t="s">
        <v>65</v>
      </c>
      <c r="C26" s="24">
        <v>0.14000000000000001</v>
      </c>
    </row>
    <row r="27" spans="2:3" x14ac:dyDescent="0.25">
      <c r="B27" s="31" t="s">
        <v>74</v>
      </c>
      <c r="C27" s="24">
        <v>0.43</v>
      </c>
    </row>
    <row r="28" spans="2:3" x14ac:dyDescent="0.25">
      <c r="B28" s="29" t="s">
        <v>66</v>
      </c>
      <c r="C28" s="24">
        <v>4.4999999999999998E-2</v>
      </c>
    </row>
    <row r="29" spans="2:3" x14ac:dyDescent="0.25">
      <c r="B29" s="29" t="s">
        <v>67</v>
      </c>
      <c r="C29" s="24">
        <v>0.17</v>
      </c>
    </row>
    <row r="30" spans="2:3" x14ac:dyDescent="0.25">
      <c r="B30" s="31" t="s">
        <v>75</v>
      </c>
      <c r="C30" s="24">
        <v>0.5</v>
      </c>
    </row>
    <row r="33" spans="2:3" x14ac:dyDescent="0.25">
      <c r="B33" s="21" t="s">
        <v>76</v>
      </c>
      <c r="C33" s="21" t="s">
        <v>61</v>
      </c>
    </row>
    <row r="34" spans="2:3" x14ac:dyDescent="0.25">
      <c r="B34" s="32" t="s">
        <v>77</v>
      </c>
      <c r="C34" s="24">
        <v>0.11</v>
      </c>
    </row>
    <row r="35" spans="2:3" x14ac:dyDescent="0.25">
      <c r="B35" s="32" t="s">
        <v>78</v>
      </c>
      <c r="C35" s="24">
        <v>0.18</v>
      </c>
    </row>
    <row r="36" spans="2:3" x14ac:dyDescent="0.25">
      <c r="B36" s="32" t="s">
        <v>79</v>
      </c>
      <c r="C36" s="24">
        <v>2.5000000000000001E-2</v>
      </c>
    </row>
    <row r="37" spans="2:3" x14ac:dyDescent="0.25">
      <c r="B37" s="32" t="s">
        <v>80</v>
      </c>
      <c r="C37" s="24">
        <v>0.05</v>
      </c>
    </row>
    <row r="40" spans="2:3" x14ac:dyDescent="0.25">
      <c r="B40" s="21" t="s">
        <v>81</v>
      </c>
      <c r="C40" s="21" t="s">
        <v>82</v>
      </c>
    </row>
    <row r="41" spans="2:3" x14ac:dyDescent="0.25">
      <c r="B41" s="33" t="s">
        <v>83</v>
      </c>
      <c r="C41" s="24">
        <v>0.3</v>
      </c>
    </row>
    <row r="42" spans="2:3" x14ac:dyDescent="0.25">
      <c r="B42" s="33" t="s">
        <v>84</v>
      </c>
      <c r="C42" s="24">
        <v>0.5</v>
      </c>
    </row>
    <row r="45" spans="2:3" x14ac:dyDescent="0.25">
      <c r="B45" s="21" t="s">
        <v>85</v>
      </c>
      <c r="C45" s="21" t="s">
        <v>82</v>
      </c>
    </row>
    <row r="46" spans="2:3" x14ac:dyDescent="0.25">
      <c r="B46" s="5" t="s">
        <v>86</v>
      </c>
      <c r="C46" s="24">
        <v>50</v>
      </c>
    </row>
  </sheetData>
  <dataValidations count="1">
    <dataValidation type="decimal" allowBlank="1" showInputMessage="1" showErrorMessage="1" sqref="C6:C11 C15:C19 C22:C30 C34:C37 C41:C42 C46" xr:uid="{00000000-0002-0000-0500-000000000000}">
      <formula1>-9.99E+107</formula1>
      <formula2>9.99E+107</formula2>
    </dataValidation>
  </dataValidations>
  <pageMargins left="0.7" right="0.7" top="0.75" bottom="0.75" header="0.3" footer="0.3"/>
  <pageSetup scale="99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1"/>
  <sheetViews>
    <sheetView topLeftCell="A31" workbookViewId="0">
      <selection activeCell="G46" sqref="G46"/>
    </sheetView>
  </sheetViews>
  <sheetFormatPr defaultRowHeight="15" x14ac:dyDescent="0.25"/>
  <cols>
    <col min="2" max="2" width="41.85546875" customWidth="1"/>
    <col min="3" max="3" width="20.85546875" customWidth="1"/>
    <col min="4" max="4" width="18.42578125" customWidth="1"/>
    <col min="5" max="5" width="13.7109375" customWidth="1"/>
  </cols>
  <sheetData>
    <row r="1" spans="1:4" ht="18" x14ac:dyDescent="0.25">
      <c r="A1" s="63" t="s">
        <v>4</v>
      </c>
    </row>
    <row r="4" spans="1:4" x14ac:dyDescent="0.25">
      <c r="B4" s="144" t="s">
        <v>87</v>
      </c>
      <c r="C4" s="34" t="s">
        <v>88</v>
      </c>
      <c r="D4" s="34" t="s">
        <v>89</v>
      </c>
    </row>
    <row r="5" spans="1:4" x14ac:dyDescent="0.25">
      <c r="B5" s="145"/>
      <c r="C5" s="35" t="s">
        <v>90</v>
      </c>
      <c r="D5" s="35" t="s">
        <v>90</v>
      </c>
    </row>
    <row r="6" spans="1:4" x14ac:dyDescent="0.25">
      <c r="B6" s="5" t="s">
        <v>91</v>
      </c>
      <c r="C6" s="24">
        <v>0.96</v>
      </c>
      <c r="D6" s="24">
        <v>1.46</v>
      </c>
    </row>
    <row r="7" spans="1:4" x14ac:dyDescent="0.25">
      <c r="B7" s="5" t="s">
        <v>92</v>
      </c>
      <c r="C7" s="24">
        <v>1.1200000000000001</v>
      </c>
      <c r="D7" s="24">
        <v>2.12</v>
      </c>
    </row>
    <row r="8" spans="1:4" x14ac:dyDescent="0.25">
      <c r="B8" s="5" t="s">
        <v>93</v>
      </c>
      <c r="C8" s="24">
        <v>1.68</v>
      </c>
      <c r="D8" s="24">
        <v>3.68</v>
      </c>
    </row>
    <row r="9" spans="1:4" x14ac:dyDescent="0.25">
      <c r="B9" s="5" t="s">
        <v>94</v>
      </c>
      <c r="C9" s="24">
        <v>1.92</v>
      </c>
      <c r="D9" s="24">
        <v>4.92</v>
      </c>
    </row>
    <row r="10" spans="1:4" x14ac:dyDescent="0.25">
      <c r="B10" s="5" t="s">
        <v>95</v>
      </c>
      <c r="C10" s="24">
        <v>3.2</v>
      </c>
      <c r="D10" s="24">
        <v>7.2</v>
      </c>
    </row>
    <row r="11" spans="1:4" x14ac:dyDescent="0.25">
      <c r="B11" s="5" t="s">
        <v>96</v>
      </c>
      <c r="C11" s="24">
        <v>1</v>
      </c>
      <c r="D11" s="24">
        <v>1.5</v>
      </c>
    </row>
    <row r="12" spans="1:4" x14ac:dyDescent="0.25">
      <c r="B12" s="5" t="s">
        <v>97</v>
      </c>
      <c r="C12" s="24">
        <v>1.4</v>
      </c>
      <c r="D12" s="24">
        <v>2.4</v>
      </c>
    </row>
    <row r="13" spans="1:4" x14ac:dyDescent="0.25">
      <c r="B13" s="5" t="s">
        <v>98</v>
      </c>
      <c r="C13" s="24">
        <v>1.75</v>
      </c>
      <c r="D13" s="24">
        <v>3.75</v>
      </c>
    </row>
    <row r="14" spans="1:4" x14ac:dyDescent="0.25">
      <c r="B14" s="5" t="s">
        <v>99</v>
      </c>
      <c r="C14" s="24">
        <v>4.4000000000000004</v>
      </c>
      <c r="D14" s="24">
        <v>7.4</v>
      </c>
    </row>
    <row r="15" spans="1:4" x14ac:dyDescent="0.25">
      <c r="B15" s="5" t="s">
        <v>100</v>
      </c>
      <c r="C15" s="24">
        <v>5.6</v>
      </c>
      <c r="D15" s="24">
        <v>9.6</v>
      </c>
    </row>
    <row r="16" spans="1:4" x14ac:dyDescent="0.25">
      <c r="B16" s="5" t="s">
        <v>101</v>
      </c>
      <c r="C16" s="24">
        <v>5.25</v>
      </c>
      <c r="D16" s="24">
        <v>6.25</v>
      </c>
    </row>
    <row r="17" spans="2:4" x14ac:dyDescent="0.25">
      <c r="B17" s="36" t="s">
        <v>102</v>
      </c>
      <c r="C17" s="24">
        <v>1.25</v>
      </c>
      <c r="D17" s="24">
        <v>2.25</v>
      </c>
    </row>
    <row r="18" spans="2:4" x14ac:dyDescent="0.25">
      <c r="B18" s="5" t="s">
        <v>103</v>
      </c>
      <c r="C18" s="24">
        <v>2.25</v>
      </c>
      <c r="D18" s="37"/>
    </row>
    <row r="19" spans="2:4" x14ac:dyDescent="0.25">
      <c r="B19" s="5" t="s">
        <v>104</v>
      </c>
      <c r="C19" s="24">
        <v>2.5499999999999998</v>
      </c>
      <c r="D19" s="24">
        <v>3.55</v>
      </c>
    </row>
    <row r="20" spans="2:4" x14ac:dyDescent="0.25">
      <c r="B20" s="5" t="s">
        <v>105</v>
      </c>
      <c r="C20" s="24">
        <v>2.25</v>
      </c>
      <c r="D20" s="37"/>
    </row>
    <row r="21" spans="2:4" x14ac:dyDescent="0.25">
      <c r="B21" s="5" t="s">
        <v>106</v>
      </c>
      <c r="C21" s="24">
        <v>2.5499999999999998</v>
      </c>
      <c r="D21" s="24">
        <v>3.55</v>
      </c>
    </row>
    <row r="22" spans="2:4" x14ac:dyDescent="0.25">
      <c r="B22" s="5" t="s">
        <v>107</v>
      </c>
      <c r="C22" s="24">
        <v>0.09</v>
      </c>
      <c r="D22" s="24">
        <v>1.0900000000000001</v>
      </c>
    </row>
    <row r="23" spans="2:4" x14ac:dyDescent="0.25">
      <c r="B23" s="5" t="s">
        <v>108</v>
      </c>
      <c r="C23" s="24">
        <v>0.97</v>
      </c>
      <c r="D23" s="37"/>
    </row>
    <row r="24" spans="2:4" x14ac:dyDescent="0.25">
      <c r="B24" s="5" t="s">
        <v>109</v>
      </c>
      <c r="C24" s="24">
        <v>0.31</v>
      </c>
      <c r="D24" s="24">
        <v>1.31</v>
      </c>
    </row>
    <row r="27" spans="2:4" x14ac:dyDescent="0.25">
      <c r="B27" s="144" t="s">
        <v>110</v>
      </c>
      <c r="C27" s="34" t="s">
        <v>88</v>
      </c>
      <c r="D27" s="34" t="s">
        <v>89</v>
      </c>
    </row>
    <row r="28" spans="2:4" x14ac:dyDescent="0.25">
      <c r="B28" s="145"/>
      <c r="C28" s="35" t="s">
        <v>111</v>
      </c>
      <c r="D28" s="35" t="s">
        <v>111</v>
      </c>
    </row>
    <row r="29" spans="2:4" x14ac:dyDescent="0.25">
      <c r="B29" s="5" t="s">
        <v>112</v>
      </c>
      <c r="C29" s="24">
        <v>0.1</v>
      </c>
      <c r="D29" s="37"/>
    </row>
    <row r="30" spans="2:4" x14ac:dyDescent="0.25">
      <c r="B30" s="5" t="s">
        <v>113</v>
      </c>
      <c r="C30" s="24">
        <v>0.13</v>
      </c>
      <c r="D30" s="37"/>
    </row>
    <row r="31" spans="2:4" x14ac:dyDescent="0.25">
      <c r="B31" s="5" t="s">
        <v>114</v>
      </c>
      <c r="C31" s="24">
        <v>0.09</v>
      </c>
      <c r="D31" s="24">
        <v>1.0900000000000001</v>
      </c>
    </row>
    <row r="32" spans="2:4" x14ac:dyDescent="0.25">
      <c r="B32" s="5" t="s">
        <v>115</v>
      </c>
      <c r="C32" s="24">
        <v>0.18</v>
      </c>
      <c r="D32" s="24">
        <v>1.18</v>
      </c>
    </row>
    <row r="35" spans="2:5" x14ac:dyDescent="0.25">
      <c r="B35" s="38" t="s">
        <v>116</v>
      </c>
      <c r="C35" s="21" t="s">
        <v>82</v>
      </c>
    </row>
    <row r="36" spans="2:5" x14ac:dyDescent="0.25">
      <c r="B36" s="5" t="s">
        <v>117</v>
      </c>
      <c r="C36" s="24">
        <v>0.75</v>
      </c>
    </row>
    <row r="37" spans="2:5" x14ac:dyDescent="0.25">
      <c r="B37" s="5" t="s">
        <v>118</v>
      </c>
      <c r="C37" s="24">
        <v>0.9</v>
      </c>
    </row>
    <row r="38" spans="2:5" x14ac:dyDescent="0.25">
      <c r="B38" s="5" t="s">
        <v>119</v>
      </c>
      <c r="C38" s="24">
        <v>1.25</v>
      </c>
    </row>
    <row r="39" spans="2:5" x14ac:dyDescent="0.25">
      <c r="B39" s="5" t="s">
        <v>120</v>
      </c>
      <c r="C39" s="24">
        <v>0.9</v>
      </c>
    </row>
    <row r="40" spans="2:5" x14ac:dyDescent="0.25">
      <c r="B40" s="5" t="s">
        <v>121</v>
      </c>
      <c r="C40" s="24">
        <v>1.1000000000000001</v>
      </c>
    </row>
    <row r="41" spans="2:5" x14ac:dyDescent="0.25">
      <c r="B41" s="5" t="s">
        <v>122</v>
      </c>
      <c r="C41" s="24">
        <v>1.45</v>
      </c>
    </row>
    <row r="42" spans="2:5" x14ac:dyDescent="0.25">
      <c r="B42" s="5" t="s">
        <v>123</v>
      </c>
      <c r="C42" s="24">
        <v>1.2</v>
      </c>
    </row>
    <row r="43" spans="2:5" x14ac:dyDescent="0.25">
      <c r="B43" s="5" t="s">
        <v>124</v>
      </c>
      <c r="C43" s="24">
        <v>1.5</v>
      </c>
    </row>
    <row r="44" spans="2:5" x14ac:dyDescent="0.25">
      <c r="B44" s="5" t="s">
        <v>125</v>
      </c>
      <c r="C44" s="24">
        <v>1.75</v>
      </c>
    </row>
    <row r="46" spans="2:5" ht="14.45" customHeight="1" x14ac:dyDescent="0.25">
      <c r="E46" s="101" t="s">
        <v>293</v>
      </c>
    </row>
    <row r="47" spans="2:5" x14ac:dyDescent="0.25">
      <c r="B47" s="39" t="s">
        <v>126</v>
      </c>
      <c r="C47" s="21" t="s">
        <v>82</v>
      </c>
      <c r="E47" s="22" t="s">
        <v>46</v>
      </c>
    </row>
    <row r="48" spans="2:5" x14ac:dyDescent="0.25">
      <c r="B48" s="5" t="s">
        <v>127</v>
      </c>
      <c r="C48" s="24">
        <v>0.5</v>
      </c>
      <c r="E48" s="116">
        <v>0.69969999999999999</v>
      </c>
    </row>
    <row r="49" spans="2:5" x14ac:dyDescent="0.25">
      <c r="B49" s="5" t="s">
        <v>128</v>
      </c>
      <c r="C49" s="24">
        <v>0.5</v>
      </c>
      <c r="E49" s="116">
        <v>0.69969999999999999</v>
      </c>
    </row>
    <row r="50" spans="2:5" x14ac:dyDescent="0.25">
      <c r="B50" s="5" t="s">
        <v>129</v>
      </c>
      <c r="C50" s="24">
        <v>0.5</v>
      </c>
      <c r="E50" s="116">
        <v>0.69969999999999999</v>
      </c>
    </row>
    <row r="53" spans="2:5" x14ac:dyDescent="0.25">
      <c r="B53" s="40" t="s">
        <v>130</v>
      </c>
      <c r="C53" s="21" t="s">
        <v>131</v>
      </c>
      <c r="D53" s="21" t="s">
        <v>132</v>
      </c>
    </row>
    <row r="54" spans="2:5" x14ac:dyDescent="0.25">
      <c r="B54" s="5" t="s">
        <v>133</v>
      </c>
      <c r="C54" s="41" t="s">
        <v>134</v>
      </c>
      <c r="D54" s="37"/>
    </row>
    <row r="55" spans="2:5" x14ac:dyDescent="0.25">
      <c r="B55" s="5" t="s">
        <v>135</v>
      </c>
      <c r="C55" s="41" t="s">
        <v>136</v>
      </c>
      <c r="D55" s="24">
        <v>4.4999999999999997E-3</v>
      </c>
    </row>
    <row r="56" spans="2:5" x14ac:dyDescent="0.25">
      <c r="B56" s="5" t="s">
        <v>137</v>
      </c>
      <c r="C56" s="41" t="s">
        <v>138</v>
      </c>
      <c r="D56" s="24">
        <v>5.1999999999999998E-3</v>
      </c>
    </row>
    <row r="57" spans="2:5" x14ac:dyDescent="0.25">
      <c r="B57" s="5" t="s">
        <v>139</v>
      </c>
      <c r="C57" s="41" t="s">
        <v>136</v>
      </c>
      <c r="D57" s="24">
        <v>0.75</v>
      </c>
    </row>
    <row r="58" spans="2:5" x14ac:dyDescent="0.25">
      <c r="B58" s="5" t="s">
        <v>140</v>
      </c>
      <c r="C58" s="41" t="s">
        <v>141</v>
      </c>
      <c r="D58" s="24">
        <v>0.45</v>
      </c>
    </row>
    <row r="59" spans="2:5" x14ac:dyDescent="0.25">
      <c r="B59" s="5" t="s">
        <v>142</v>
      </c>
      <c r="C59" s="41" t="s">
        <v>143</v>
      </c>
      <c r="D59" s="24">
        <v>0.27500000000000002</v>
      </c>
    </row>
    <row r="60" spans="2:5" x14ac:dyDescent="0.25">
      <c r="B60" s="5" t="s">
        <v>144</v>
      </c>
      <c r="C60" s="41" t="s">
        <v>143</v>
      </c>
      <c r="D60" s="24">
        <v>5.75</v>
      </c>
    </row>
    <row r="61" spans="2:5" x14ac:dyDescent="0.25">
      <c r="B61" s="5" t="s">
        <v>145</v>
      </c>
      <c r="C61" s="41" t="s">
        <v>136</v>
      </c>
      <c r="D61" s="24">
        <v>0.25</v>
      </c>
    </row>
  </sheetData>
  <mergeCells count="2">
    <mergeCell ref="B4:B5"/>
    <mergeCell ref="B27:B28"/>
  </mergeCells>
  <dataValidations count="1">
    <dataValidation type="decimal" allowBlank="1" showInputMessage="1" showErrorMessage="1" sqref="C6:D24 C29:D32 C36:C44 C48:C50 D54:D61" xr:uid="{00000000-0002-0000-0600-000000000000}">
      <formula1>-9.99E+107</formula1>
      <formula2>9.99E+107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19"/>
  <sheetViews>
    <sheetView workbookViewId="0">
      <selection activeCell="A8" sqref="A8"/>
    </sheetView>
  </sheetViews>
  <sheetFormatPr defaultRowHeight="15" x14ac:dyDescent="0.25"/>
  <cols>
    <col min="1" max="1" width="5.28515625" customWidth="1"/>
    <col min="2" max="2" width="57" customWidth="1"/>
    <col min="3" max="3" width="14.140625" bestFit="1" customWidth="1"/>
    <col min="4" max="4" width="11.7109375" bestFit="1" customWidth="1"/>
    <col min="5" max="5" width="17.85546875" bestFit="1" customWidth="1"/>
    <col min="6" max="6" width="11.7109375" bestFit="1" customWidth="1"/>
    <col min="7" max="7" width="17.85546875" bestFit="1" customWidth="1"/>
    <col min="8" max="8" width="11.7109375" bestFit="1" customWidth="1"/>
    <col min="9" max="9" width="17.85546875" bestFit="1" customWidth="1"/>
    <col min="10" max="10" width="11.7109375" bestFit="1" customWidth="1"/>
    <col min="11" max="11" width="17.85546875" bestFit="1" customWidth="1"/>
    <col min="12" max="12" width="11.7109375" bestFit="1" customWidth="1"/>
    <col min="13" max="13" width="17.85546875" bestFit="1" customWidth="1"/>
    <col min="14" max="14" width="11.7109375" bestFit="1" customWidth="1"/>
    <col min="15" max="15" width="17.85546875" bestFit="1" customWidth="1"/>
    <col min="16" max="16" width="12.28515625" bestFit="1" customWidth="1"/>
    <col min="17" max="17" width="10.7109375" bestFit="1" customWidth="1"/>
    <col min="18" max="18" width="12.28515625" bestFit="1" customWidth="1"/>
    <col min="19" max="19" width="10.7109375" bestFit="1" customWidth="1"/>
    <col min="20" max="20" width="11.7109375" bestFit="1" customWidth="1"/>
    <col min="21" max="21" width="10.7109375" bestFit="1" customWidth="1"/>
  </cols>
  <sheetData>
    <row r="1" spans="1:21" ht="18" x14ac:dyDescent="0.25">
      <c r="A1" s="63" t="s">
        <v>5</v>
      </c>
    </row>
    <row r="3" spans="1:21" x14ac:dyDescent="0.25">
      <c r="B3" s="42" t="s">
        <v>146</v>
      </c>
      <c r="C3" s="146" t="s">
        <v>147</v>
      </c>
      <c r="D3" s="42" t="s">
        <v>148</v>
      </c>
      <c r="E3" s="42" t="s">
        <v>301</v>
      </c>
      <c r="F3" s="42" t="s">
        <v>149</v>
      </c>
      <c r="G3" s="42" t="s">
        <v>301</v>
      </c>
      <c r="H3" s="42" t="s">
        <v>150</v>
      </c>
      <c r="I3" s="42" t="s">
        <v>301</v>
      </c>
      <c r="J3" s="42" t="s">
        <v>151</v>
      </c>
      <c r="K3" s="42" t="s">
        <v>301</v>
      </c>
      <c r="L3" s="42" t="s">
        <v>152</v>
      </c>
      <c r="M3" s="42" t="s">
        <v>301</v>
      </c>
      <c r="N3" s="42" t="s">
        <v>153</v>
      </c>
      <c r="O3" s="42" t="s">
        <v>301</v>
      </c>
      <c r="P3" s="42" t="s">
        <v>154</v>
      </c>
      <c r="Q3" s="42" t="s">
        <v>301</v>
      </c>
      <c r="R3" s="42" t="s">
        <v>155</v>
      </c>
      <c r="S3" s="42" t="s">
        <v>301</v>
      </c>
      <c r="T3" s="42" t="s">
        <v>156</v>
      </c>
      <c r="U3" s="118" t="s">
        <v>301</v>
      </c>
    </row>
    <row r="4" spans="1:21" x14ac:dyDescent="0.25">
      <c r="B4" s="42" t="s">
        <v>157</v>
      </c>
      <c r="C4" s="147"/>
      <c r="D4" s="42" t="s">
        <v>158</v>
      </c>
      <c r="E4" s="42"/>
      <c r="F4" s="42" t="s">
        <v>158</v>
      </c>
      <c r="G4" s="42"/>
      <c r="H4" s="42" t="s">
        <v>158</v>
      </c>
      <c r="I4" s="42"/>
      <c r="J4" s="42" t="s">
        <v>158</v>
      </c>
      <c r="K4" s="42"/>
      <c r="L4" s="42" t="s">
        <v>158</v>
      </c>
      <c r="M4" s="42"/>
      <c r="N4" s="42" t="s">
        <v>158</v>
      </c>
      <c r="O4" s="42"/>
      <c r="P4" s="42" t="s">
        <v>158</v>
      </c>
      <c r="Q4" s="42"/>
      <c r="R4" s="42" t="s">
        <v>158</v>
      </c>
      <c r="S4" s="42"/>
      <c r="T4" s="42" t="s">
        <v>158</v>
      </c>
      <c r="U4" s="118"/>
    </row>
    <row r="5" spans="1:21" x14ac:dyDescent="0.25">
      <c r="B5" s="61" t="s">
        <v>159</v>
      </c>
      <c r="C5" s="61" t="s">
        <v>160</v>
      </c>
      <c r="D5" s="62">
        <v>58.59375</v>
      </c>
      <c r="E5" s="119">
        <f>D5*1.261835</f>
        <v>73.935644531250006</v>
      </c>
      <c r="F5" s="62">
        <v>46.875</v>
      </c>
      <c r="G5" s="119">
        <f>F5*1.261835</f>
        <v>59.148515625000002</v>
      </c>
      <c r="H5" s="62">
        <v>45.125</v>
      </c>
      <c r="I5" s="119">
        <f>H5*1.261835</f>
        <v>56.940304375000004</v>
      </c>
      <c r="J5" s="62">
        <v>44.3125</v>
      </c>
      <c r="K5" s="119">
        <f>J5*1.261835</f>
        <v>55.915063437500002</v>
      </c>
      <c r="L5" s="62">
        <v>39.375</v>
      </c>
      <c r="M5" s="119">
        <f>L5*1.261835</f>
        <v>49.684753125</v>
      </c>
      <c r="N5" s="62">
        <v>37.1875</v>
      </c>
      <c r="O5" s="119">
        <f>N5*1.261835</f>
        <v>46.924489062500001</v>
      </c>
      <c r="P5" s="62">
        <v>34.975000000000001</v>
      </c>
      <c r="Q5" s="119">
        <f>P5*1.261835</f>
        <v>44.132679125000003</v>
      </c>
      <c r="R5" s="62">
        <v>32.674999999999997</v>
      </c>
      <c r="S5" s="119">
        <f>R5*1.261835</f>
        <v>41.230458624999997</v>
      </c>
      <c r="T5" s="62">
        <v>31.375</v>
      </c>
      <c r="U5" s="120">
        <f>T5*1.261835</f>
        <v>39.590073125000004</v>
      </c>
    </row>
    <row r="6" spans="1:21" x14ac:dyDescent="0.25">
      <c r="B6" s="43" t="s">
        <v>161</v>
      </c>
      <c r="C6" s="43" t="s">
        <v>160</v>
      </c>
      <c r="D6" s="44">
        <v>180.546875</v>
      </c>
      <c r="E6" s="119">
        <f t="shared" ref="E6:E38" si="0">D6*1.261835</f>
        <v>227.82036601562501</v>
      </c>
      <c r="F6" s="44">
        <v>144.4375</v>
      </c>
      <c r="G6" s="119">
        <f t="shared" ref="G6:G38" si="1">F6*1.261835</f>
        <v>182.25629281249999</v>
      </c>
      <c r="H6" s="44">
        <v>119.0625</v>
      </c>
      <c r="I6" s="119">
        <f t="shared" ref="I6:I38" si="2">H6*1.261835</f>
        <v>150.23722968750002</v>
      </c>
      <c r="J6" s="44">
        <v>90.125</v>
      </c>
      <c r="K6" s="119">
        <f t="shared" ref="K6:K38" si="3">J6*1.261835</f>
        <v>113.72287937500001</v>
      </c>
      <c r="L6" s="44">
        <v>62.1875</v>
      </c>
      <c r="M6" s="119">
        <f t="shared" ref="M6:M38" si="4">L6*1.261835</f>
        <v>78.470364062499996</v>
      </c>
      <c r="N6" s="44">
        <v>53</v>
      </c>
      <c r="O6" s="119">
        <f t="shared" ref="O6:O38" si="5">N6*1.261835</f>
        <v>66.877255000000005</v>
      </c>
      <c r="P6" s="44">
        <v>37.975000000000001</v>
      </c>
      <c r="Q6" s="119">
        <f t="shared" ref="Q6:Q32" si="6">P6*1.261835</f>
        <v>47.918184125000003</v>
      </c>
      <c r="R6" s="44">
        <v>35.362499999999997</v>
      </c>
      <c r="S6" s="119">
        <f t="shared" ref="S6:S32" si="7">R6*1.261835</f>
        <v>44.621640187499999</v>
      </c>
      <c r="T6" s="44">
        <v>33.962500000000006</v>
      </c>
      <c r="U6" s="120">
        <f t="shared" ref="U6:U32" si="8">T6*1.261835</f>
        <v>42.855071187500009</v>
      </c>
    </row>
    <row r="7" spans="1:21" x14ac:dyDescent="0.25">
      <c r="B7" s="43" t="s">
        <v>162</v>
      </c>
      <c r="C7" s="43" t="s">
        <v>160</v>
      </c>
      <c r="D7" s="44">
        <v>186.484375</v>
      </c>
      <c r="E7" s="119">
        <f t="shared" si="0"/>
        <v>235.312511328125</v>
      </c>
      <c r="F7" s="44">
        <v>149.1875</v>
      </c>
      <c r="G7" s="119">
        <f t="shared" si="1"/>
        <v>188.2500090625</v>
      </c>
      <c r="H7" s="44">
        <v>123.35000000000001</v>
      </c>
      <c r="I7" s="119">
        <f t="shared" si="2"/>
        <v>155.64734725000002</v>
      </c>
      <c r="J7" s="44">
        <v>95.55</v>
      </c>
      <c r="K7" s="119">
        <f t="shared" si="3"/>
        <v>120.56833425000001</v>
      </c>
      <c r="L7" s="44">
        <v>66.537499999999994</v>
      </c>
      <c r="M7" s="119">
        <f t="shared" si="4"/>
        <v>83.959346312499989</v>
      </c>
      <c r="N7" s="44">
        <v>58.125</v>
      </c>
      <c r="O7" s="119">
        <f t="shared" si="5"/>
        <v>73.344159375000004</v>
      </c>
      <c r="P7" s="44">
        <v>47.612500000000004</v>
      </c>
      <c r="Q7" s="119">
        <f t="shared" si="6"/>
        <v>60.079118937500006</v>
      </c>
      <c r="R7" s="44">
        <v>41.412500000000001</v>
      </c>
      <c r="S7" s="119">
        <f t="shared" si="7"/>
        <v>52.255741937500005</v>
      </c>
      <c r="T7" s="44">
        <v>39.474999999999994</v>
      </c>
      <c r="U7" s="120">
        <f t="shared" si="8"/>
        <v>49.810936624999997</v>
      </c>
    </row>
    <row r="8" spans="1:21" x14ac:dyDescent="0.25">
      <c r="B8" s="43" t="s">
        <v>163</v>
      </c>
      <c r="C8" s="43" t="s">
        <v>160</v>
      </c>
      <c r="D8" s="44">
        <v>121.06250000000001</v>
      </c>
      <c r="E8" s="119">
        <f t="shared" si="0"/>
        <v>152.76089968750003</v>
      </c>
      <c r="F8" s="44">
        <v>96.850000000000009</v>
      </c>
      <c r="G8" s="119">
        <f t="shared" si="1"/>
        <v>122.20871975000001</v>
      </c>
      <c r="H8" s="44">
        <v>59.875</v>
      </c>
      <c r="I8" s="119">
        <f t="shared" si="2"/>
        <v>75.552370625000009</v>
      </c>
      <c r="J8" s="44">
        <v>52.800000000000004</v>
      </c>
      <c r="K8" s="119">
        <f t="shared" si="3"/>
        <v>66.624888000000013</v>
      </c>
      <c r="L8" s="44">
        <v>50.25</v>
      </c>
      <c r="M8" s="119">
        <f t="shared" si="4"/>
        <v>63.407208750000002</v>
      </c>
      <c r="N8" s="44">
        <v>47.95</v>
      </c>
      <c r="O8" s="119">
        <f t="shared" si="5"/>
        <v>60.504988250000004</v>
      </c>
      <c r="P8" s="44">
        <v>45.762500000000003</v>
      </c>
      <c r="Q8" s="119">
        <f t="shared" si="6"/>
        <v>57.744724187500005</v>
      </c>
      <c r="R8" s="44">
        <v>39.612500000000004</v>
      </c>
      <c r="S8" s="119">
        <f t="shared" si="7"/>
        <v>49.984438937500009</v>
      </c>
      <c r="T8" s="44">
        <v>37.6875</v>
      </c>
      <c r="U8" s="120">
        <f t="shared" si="8"/>
        <v>47.555406562500004</v>
      </c>
    </row>
    <row r="9" spans="1:21" x14ac:dyDescent="0.25">
      <c r="B9" s="43" t="s">
        <v>164</v>
      </c>
      <c r="C9" s="43" t="s">
        <v>160</v>
      </c>
      <c r="D9" s="44">
        <v>189.609375</v>
      </c>
      <c r="E9" s="119">
        <f t="shared" si="0"/>
        <v>239.255745703125</v>
      </c>
      <c r="F9" s="44">
        <v>151.6875</v>
      </c>
      <c r="G9" s="119">
        <f t="shared" si="1"/>
        <v>191.40459656250002</v>
      </c>
      <c r="H9" s="44">
        <v>124.97500000000001</v>
      </c>
      <c r="I9" s="119">
        <f t="shared" si="2"/>
        <v>157.69782912500003</v>
      </c>
      <c r="J9" s="44">
        <v>96.9375</v>
      </c>
      <c r="K9" s="119">
        <f t="shared" si="3"/>
        <v>122.31913031250001</v>
      </c>
      <c r="L9" s="44">
        <v>69.4375</v>
      </c>
      <c r="M9" s="119">
        <f t="shared" si="4"/>
        <v>87.618667812500007</v>
      </c>
      <c r="N9" s="44">
        <v>59.0625</v>
      </c>
      <c r="O9" s="119">
        <f t="shared" si="5"/>
        <v>74.527129687500008</v>
      </c>
      <c r="P9" s="44">
        <v>48.975000000000001</v>
      </c>
      <c r="Q9" s="119">
        <f t="shared" si="6"/>
        <v>61.798369125000001</v>
      </c>
      <c r="R9" s="44">
        <v>42.45</v>
      </c>
      <c r="S9" s="119">
        <f t="shared" si="7"/>
        <v>53.564895750000005</v>
      </c>
      <c r="T9" s="44">
        <v>40.412499999999994</v>
      </c>
      <c r="U9" s="120">
        <f t="shared" si="8"/>
        <v>50.993906937499993</v>
      </c>
    </row>
    <row r="10" spans="1:21" x14ac:dyDescent="0.25">
      <c r="B10" s="43" t="s">
        <v>165</v>
      </c>
      <c r="C10" s="43" t="s">
        <v>160</v>
      </c>
      <c r="D10" s="44">
        <v>129.03125</v>
      </c>
      <c r="E10" s="119">
        <f t="shared" si="0"/>
        <v>162.81614734375</v>
      </c>
      <c r="F10" s="44">
        <v>103.22499999999999</v>
      </c>
      <c r="G10" s="119">
        <f t="shared" si="1"/>
        <v>130.25291787500001</v>
      </c>
      <c r="H10" s="44">
        <v>63.987499999999997</v>
      </c>
      <c r="I10" s="119">
        <f t="shared" si="2"/>
        <v>80.741667062499999</v>
      </c>
      <c r="J10" s="44">
        <v>55.8</v>
      </c>
      <c r="K10" s="119">
        <f t="shared" si="3"/>
        <v>70.410392999999999</v>
      </c>
      <c r="L10" s="44">
        <v>52.699999999999996</v>
      </c>
      <c r="M10" s="119">
        <f t="shared" si="4"/>
        <v>66.498704500000002</v>
      </c>
      <c r="N10" s="44">
        <v>49</v>
      </c>
      <c r="O10" s="119">
        <f t="shared" si="5"/>
        <v>61.829915</v>
      </c>
      <c r="P10" s="44">
        <v>46.987500000000004</v>
      </c>
      <c r="Q10" s="119">
        <f t="shared" si="6"/>
        <v>59.290472062500008</v>
      </c>
      <c r="R10" s="44">
        <v>40.462499999999999</v>
      </c>
      <c r="S10" s="119">
        <f t="shared" si="7"/>
        <v>51.056998687499998</v>
      </c>
      <c r="T10" s="44">
        <v>38.412500000000001</v>
      </c>
      <c r="U10" s="120">
        <f t="shared" si="8"/>
        <v>48.470236937500005</v>
      </c>
    </row>
    <row r="11" spans="1:21" x14ac:dyDescent="0.25">
      <c r="B11" s="61" t="s">
        <v>159</v>
      </c>
      <c r="C11" s="61" t="s">
        <v>166</v>
      </c>
      <c r="D11" s="62">
        <v>42.96875</v>
      </c>
      <c r="E11" s="119">
        <f t="shared" si="0"/>
        <v>54.219472656250005</v>
      </c>
      <c r="F11" s="62">
        <v>34.375</v>
      </c>
      <c r="G11" s="119">
        <f t="shared" si="1"/>
        <v>43.375578125000004</v>
      </c>
      <c r="H11" s="62">
        <v>34.0625</v>
      </c>
      <c r="I11" s="119">
        <f t="shared" si="2"/>
        <v>42.981254687499998</v>
      </c>
      <c r="J11" s="62">
        <v>32.625</v>
      </c>
      <c r="K11" s="119">
        <f t="shared" si="3"/>
        <v>41.167366874999999</v>
      </c>
      <c r="L11" s="62">
        <v>30.4375</v>
      </c>
      <c r="M11" s="119">
        <f t="shared" si="4"/>
        <v>38.4071028125</v>
      </c>
      <c r="N11" s="62">
        <v>24.9375</v>
      </c>
      <c r="O11" s="119">
        <f t="shared" si="5"/>
        <v>31.467010312500001</v>
      </c>
      <c r="P11" s="62">
        <v>21.412499999999998</v>
      </c>
      <c r="Q11" s="119">
        <f t="shared" si="6"/>
        <v>27.019041937499999</v>
      </c>
      <c r="R11" s="62">
        <v>19.737499999999997</v>
      </c>
      <c r="S11" s="119">
        <f t="shared" si="7"/>
        <v>24.905468312499998</v>
      </c>
      <c r="T11" s="62">
        <v>19.462499999999999</v>
      </c>
      <c r="U11" s="120">
        <f t="shared" si="8"/>
        <v>24.558463687499998</v>
      </c>
    </row>
    <row r="12" spans="1:21" x14ac:dyDescent="0.25">
      <c r="B12" s="43" t="s">
        <v>161</v>
      </c>
      <c r="C12" s="43" t="s">
        <v>166</v>
      </c>
      <c r="D12" s="44">
        <v>44.921875</v>
      </c>
      <c r="E12" s="119">
        <f t="shared" si="0"/>
        <v>56.683994140625003</v>
      </c>
      <c r="F12" s="44">
        <v>35.9375</v>
      </c>
      <c r="G12" s="119">
        <f t="shared" si="1"/>
        <v>45.347195312499998</v>
      </c>
      <c r="H12" s="44">
        <v>35.5625</v>
      </c>
      <c r="I12" s="119">
        <f t="shared" si="2"/>
        <v>44.874007187499998</v>
      </c>
      <c r="J12" s="44">
        <v>33.9375</v>
      </c>
      <c r="K12" s="119">
        <f t="shared" si="3"/>
        <v>42.823525312500003</v>
      </c>
      <c r="L12" s="44">
        <v>31.375</v>
      </c>
      <c r="M12" s="119">
        <f t="shared" si="4"/>
        <v>39.590073125000004</v>
      </c>
      <c r="N12" s="44">
        <v>29.5625</v>
      </c>
      <c r="O12" s="119">
        <f t="shared" si="5"/>
        <v>37.302997187500004</v>
      </c>
      <c r="P12" s="44">
        <v>24.112499999999997</v>
      </c>
      <c r="Q12" s="119">
        <f t="shared" si="6"/>
        <v>30.425996437499997</v>
      </c>
      <c r="R12" s="44">
        <v>22.1875</v>
      </c>
      <c r="S12" s="119">
        <f t="shared" si="7"/>
        <v>27.996964062500002</v>
      </c>
      <c r="T12" s="44">
        <v>21.85</v>
      </c>
      <c r="U12" s="120">
        <f t="shared" si="8"/>
        <v>27.571094750000004</v>
      </c>
    </row>
    <row r="13" spans="1:21" x14ac:dyDescent="0.25">
      <c r="B13" s="43" t="s">
        <v>167</v>
      </c>
      <c r="C13" s="43" t="s">
        <v>166</v>
      </c>
      <c r="D13" s="44">
        <v>117.1875</v>
      </c>
      <c r="E13" s="119">
        <f t="shared" si="0"/>
        <v>147.87128906250001</v>
      </c>
      <c r="F13" s="44">
        <v>93.75</v>
      </c>
      <c r="G13" s="119">
        <f t="shared" si="1"/>
        <v>118.29703125</v>
      </c>
      <c r="H13" s="44">
        <v>87.3125</v>
      </c>
      <c r="I13" s="119">
        <f t="shared" si="2"/>
        <v>110.17396843750001</v>
      </c>
      <c r="J13" s="44">
        <v>56.875</v>
      </c>
      <c r="K13" s="119">
        <f t="shared" si="3"/>
        <v>71.766865625000008</v>
      </c>
      <c r="L13" s="44">
        <v>48.625</v>
      </c>
      <c r="M13" s="119">
        <f t="shared" si="4"/>
        <v>61.356726875</v>
      </c>
      <c r="N13" s="44">
        <v>41.6875</v>
      </c>
      <c r="O13" s="119">
        <f t="shared" si="5"/>
        <v>52.602746562500002</v>
      </c>
      <c r="P13" s="44">
        <v>28.637499999999999</v>
      </c>
      <c r="Q13" s="119">
        <f t="shared" si="6"/>
        <v>36.135799812500004</v>
      </c>
      <c r="R13" s="44">
        <v>25.112500000000001</v>
      </c>
      <c r="S13" s="119">
        <f t="shared" si="7"/>
        <v>31.687831437500002</v>
      </c>
      <c r="T13" s="44">
        <v>24.462499999999999</v>
      </c>
      <c r="U13" s="120">
        <f t="shared" si="8"/>
        <v>30.867638687499998</v>
      </c>
    </row>
    <row r="14" spans="1:21" x14ac:dyDescent="0.25">
      <c r="B14" s="43" t="s">
        <v>162</v>
      </c>
      <c r="C14" s="43" t="s">
        <v>166</v>
      </c>
      <c r="D14" s="44">
        <v>83.578125</v>
      </c>
      <c r="E14" s="119">
        <f t="shared" si="0"/>
        <v>105.461803359375</v>
      </c>
      <c r="F14" s="44">
        <v>66.862499999999997</v>
      </c>
      <c r="G14" s="119">
        <f t="shared" si="1"/>
        <v>84.369442687499998</v>
      </c>
      <c r="H14" s="44">
        <v>48.425000000000004</v>
      </c>
      <c r="I14" s="119">
        <f t="shared" si="2"/>
        <v>61.104359875000007</v>
      </c>
      <c r="J14" s="44">
        <v>43.2</v>
      </c>
      <c r="K14" s="119">
        <f t="shared" si="3"/>
        <v>54.511272000000005</v>
      </c>
      <c r="L14" s="44">
        <v>38.787500000000001</v>
      </c>
      <c r="M14" s="119">
        <f t="shared" si="4"/>
        <v>48.943425062500005</v>
      </c>
      <c r="N14" s="44">
        <v>37.487499999999997</v>
      </c>
      <c r="O14" s="119">
        <f t="shared" si="5"/>
        <v>47.303039562499997</v>
      </c>
      <c r="P14" s="44">
        <v>35.299999999999997</v>
      </c>
      <c r="Q14" s="119">
        <f t="shared" si="6"/>
        <v>44.542775499999998</v>
      </c>
      <c r="R14" s="44">
        <v>29.024999999999999</v>
      </c>
      <c r="S14" s="119">
        <f t="shared" si="7"/>
        <v>36.624760875</v>
      </c>
      <c r="T14" s="44">
        <v>27.349999999999998</v>
      </c>
      <c r="U14" s="120">
        <f t="shared" si="8"/>
        <v>34.511187249999999</v>
      </c>
    </row>
    <row r="15" spans="1:21" x14ac:dyDescent="0.25">
      <c r="B15" s="43" t="s">
        <v>168</v>
      </c>
      <c r="C15" s="43" t="s">
        <v>166</v>
      </c>
      <c r="D15" s="44">
        <v>120.703125</v>
      </c>
      <c r="E15" s="119">
        <f t="shared" si="0"/>
        <v>152.30742773437501</v>
      </c>
      <c r="F15" s="44">
        <v>96.5625</v>
      </c>
      <c r="G15" s="119">
        <f t="shared" si="1"/>
        <v>121.8459421875</v>
      </c>
      <c r="H15" s="44">
        <v>89.75</v>
      </c>
      <c r="I15" s="119">
        <f t="shared" si="2"/>
        <v>113.24969125</v>
      </c>
      <c r="J15" s="44">
        <v>59.6875</v>
      </c>
      <c r="K15" s="119">
        <f t="shared" si="3"/>
        <v>75.315776562500005</v>
      </c>
      <c r="L15" s="44">
        <v>50.875</v>
      </c>
      <c r="M15" s="119">
        <f t="shared" si="4"/>
        <v>64.195855625000007</v>
      </c>
      <c r="N15" s="44">
        <v>44.574999999999996</v>
      </c>
      <c r="O15" s="119">
        <f t="shared" si="5"/>
        <v>56.246295124999996</v>
      </c>
      <c r="P15" s="44">
        <v>38.862499999999997</v>
      </c>
      <c r="Q15" s="119">
        <f t="shared" si="6"/>
        <v>49.038062687499995</v>
      </c>
      <c r="R15" s="44">
        <v>31.125</v>
      </c>
      <c r="S15" s="119">
        <f t="shared" si="7"/>
        <v>39.274614374999999</v>
      </c>
      <c r="T15" s="44">
        <v>29.662500000000001</v>
      </c>
      <c r="U15" s="120">
        <f t="shared" si="8"/>
        <v>37.429180687500001</v>
      </c>
    </row>
    <row r="16" spans="1:21" x14ac:dyDescent="0.25">
      <c r="B16" s="43" t="s">
        <v>164</v>
      </c>
      <c r="C16" s="43" t="s">
        <v>166</v>
      </c>
      <c r="D16" s="44">
        <v>89.96875</v>
      </c>
      <c r="E16" s="119">
        <f t="shared" si="0"/>
        <v>113.52571765625001</v>
      </c>
      <c r="F16" s="44">
        <v>71.974999999999994</v>
      </c>
      <c r="G16" s="119">
        <f t="shared" si="1"/>
        <v>90.820574124999993</v>
      </c>
      <c r="H16" s="44">
        <v>53.375</v>
      </c>
      <c r="I16" s="119">
        <f t="shared" si="2"/>
        <v>67.350443124999998</v>
      </c>
      <c r="J16" s="44">
        <v>48.25</v>
      </c>
      <c r="K16" s="119">
        <f t="shared" si="3"/>
        <v>60.88353875</v>
      </c>
      <c r="L16" s="44">
        <v>42.625</v>
      </c>
      <c r="M16" s="119">
        <f t="shared" si="4"/>
        <v>53.785716874999999</v>
      </c>
      <c r="N16" s="44">
        <v>42.35</v>
      </c>
      <c r="O16" s="119">
        <f t="shared" si="5"/>
        <v>53.438712250000002</v>
      </c>
      <c r="P16" s="44">
        <v>36.037499999999994</v>
      </c>
      <c r="Q16" s="119">
        <f t="shared" si="6"/>
        <v>45.473378812499995</v>
      </c>
      <c r="R16" s="44">
        <v>29.3</v>
      </c>
      <c r="S16" s="119">
        <f t="shared" si="7"/>
        <v>36.971765500000004</v>
      </c>
      <c r="T16" s="44">
        <v>28.012499999999999</v>
      </c>
      <c r="U16" s="120">
        <f t="shared" si="8"/>
        <v>35.347152937499999</v>
      </c>
    </row>
    <row r="17" spans="2:21" x14ac:dyDescent="0.25">
      <c r="B17" s="43" t="s">
        <v>169</v>
      </c>
      <c r="C17" s="43" t="s">
        <v>166</v>
      </c>
      <c r="D17" s="44">
        <v>123.828125</v>
      </c>
      <c r="E17" s="119">
        <f t="shared" si="0"/>
        <v>156.25066210937501</v>
      </c>
      <c r="F17" s="44">
        <v>99.0625</v>
      </c>
      <c r="G17" s="119">
        <f t="shared" si="1"/>
        <v>125.00052968750001</v>
      </c>
      <c r="H17" s="44">
        <v>92.25</v>
      </c>
      <c r="I17" s="119">
        <f t="shared" si="2"/>
        <v>116.40427875</v>
      </c>
      <c r="J17" s="44">
        <v>62.1875</v>
      </c>
      <c r="K17" s="119">
        <f t="shared" si="3"/>
        <v>78.470364062499996</v>
      </c>
      <c r="L17" s="44">
        <v>53.375</v>
      </c>
      <c r="M17" s="119">
        <f t="shared" si="4"/>
        <v>67.350443124999998</v>
      </c>
      <c r="N17" s="44">
        <v>47.074999999999996</v>
      </c>
      <c r="O17" s="119">
        <f t="shared" si="5"/>
        <v>59.400882624999994</v>
      </c>
      <c r="P17" s="44">
        <v>40.824999999999996</v>
      </c>
      <c r="Q17" s="119">
        <f t="shared" si="6"/>
        <v>51.514413874999995</v>
      </c>
      <c r="R17" s="44">
        <v>32.975000000000001</v>
      </c>
      <c r="S17" s="119">
        <f t="shared" si="7"/>
        <v>41.609009125</v>
      </c>
      <c r="T17" s="44">
        <v>31.237499999999997</v>
      </c>
      <c r="U17" s="120">
        <f t="shared" si="8"/>
        <v>39.416570812499998</v>
      </c>
    </row>
    <row r="18" spans="2:21" x14ac:dyDescent="0.25">
      <c r="B18" s="61" t="s">
        <v>159</v>
      </c>
      <c r="C18" s="61" t="s">
        <v>170</v>
      </c>
      <c r="D18" s="62">
        <v>27.34375</v>
      </c>
      <c r="E18" s="119">
        <f t="shared" si="0"/>
        <v>34.503300781250005</v>
      </c>
      <c r="F18" s="62">
        <v>21.875</v>
      </c>
      <c r="G18" s="119">
        <f t="shared" si="1"/>
        <v>27.602640624999999</v>
      </c>
      <c r="H18" s="62">
        <v>21.5625</v>
      </c>
      <c r="I18" s="119">
        <f t="shared" si="2"/>
        <v>27.208317187500001</v>
      </c>
      <c r="J18" s="62">
        <v>20.125</v>
      </c>
      <c r="K18" s="119">
        <f t="shared" si="3"/>
        <v>25.394429375000001</v>
      </c>
      <c r="L18" s="62">
        <v>17.9375</v>
      </c>
      <c r="M18" s="119">
        <f t="shared" si="4"/>
        <v>22.634165312500002</v>
      </c>
      <c r="N18" s="62">
        <v>17.4375</v>
      </c>
      <c r="O18" s="119">
        <f t="shared" si="5"/>
        <v>22.0032478125</v>
      </c>
      <c r="P18" s="62">
        <v>16.399999999999999</v>
      </c>
      <c r="Q18" s="119">
        <f t="shared" si="6"/>
        <v>20.694094</v>
      </c>
      <c r="R18" s="62">
        <v>15.024999999999999</v>
      </c>
      <c r="S18" s="119">
        <f t="shared" si="7"/>
        <v>18.959070874999998</v>
      </c>
      <c r="T18" s="62">
        <v>14.862500000000001</v>
      </c>
      <c r="U18" s="120">
        <f t="shared" si="8"/>
        <v>18.754022687500001</v>
      </c>
    </row>
    <row r="19" spans="2:21" x14ac:dyDescent="0.25">
      <c r="B19" s="43" t="s">
        <v>161</v>
      </c>
      <c r="C19" s="43" t="s">
        <v>170</v>
      </c>
      <c r="D19" s="44">
        <v>29.296875</v>
      </c>
      <c r="E19" s="119">
        <f t="shared" si="0"/>
        <v>36.967822265625003</v>
      </c>
      <c r="F19" s="44">
        <v>23.4375</v>
      </c>
      <c r="G19" s="119">
        <f t="shared" si="1"/>
        <v>29.574257812500001</v>
      </c>
      <c r="H19" s="44">
        <v>23.0625</v>
      </c>
      <c r="I19" s="119">
        <f t="shared" si="2"/>
        <v>29.101069687500001</v>
      </c>
      <c r="J19" s="44">
        <v>21.4375</v>
      </c>
      <c r="K19" s="119">
        <f t="shared" si="3"/>
        <v>27.050587812500002</v>
      </c>
      <c r="L19" s="44">
        <v>21.375</v>
      </c>
      <c r="M19" s="119">
        <f t="shared" si="4"/>
        <v>26.971723125</v>
      </c>
      <c r="N19" s="44">
        <v>20.8125</v>
      </c>
      <c r="O19" s="119">
        <f t="shared" si="5"/>
        <v>26.2619409375</v>
      </c>
      <c r="P19" s="44">
        <v>19.1875</v>
      </c>
      <c r="Q19" s="119">
        <f t="shared" si="6"/>
        <v>24.211459062500001</v>
      </c>
      <c r="R19" s="44">
        <v>17.537499999999998</v>
      </c>
      <c r="S19" s="119">
        <f t="shared" si="7"/>
        <v>22.1294313125</v>
      </c>
      <c r="T19" s="44">
        <v>17.0625</v>
      </c>
      <c r="U19" s="120">
        <f t="shared" si="8"/>
        <v>21.5300596875</v>
      </c>
    </row>
    <row r="20" spans="2:21" x14ac:dyDescent="0.25">
      <c r="B20" s="43" t="s">
        <v>162</v>
      </c>
      <c r="C20" s="43" t="s">
        <v>170</v>
      </c>
      <c r="D20" s="44">
        <v>83.578125</v>
      </c>
      <c r="E20" s="119">
        <f t="shared" si="0"/>
        <v>105.461803359375</v>
      </c>
      <c r="F20" s="44">
        <v>66.862499999999997</v>
      </c>
      <c r="G20" s="119">
        <f t="shared" si="1"/>
        <v>84.369442687499998</v>
      </c>
      <c r="H20" s="44">
        <v>35.924999999999997</v>
      </c>
      <c r="I20" s="119">
        <f t="shared" si="2"/>
        <v>45.331422374999995</v>
      </c>
      <c r="J20" s="44">
        <v>30.7</v>
      </c>
      <c r="K20" s="119">
        <f t="shared" si="3"/>
        <v>38.738334500000001</v>
      </c>
      <c r="L20" s="44">
        <v>28.787500000000001</v>
      </c>
      <c r="M20" s="119">
        <f t="shared" si="4"/>
        <v>36.325075062500005</v>
      </c>
      <c r="N20" s="44">
        <v>28.737499999999997</v>
      </c>
      <c r="O20" s="119">
        <f t="shared" si="5"/>
        <v>36.2619833125</v>
      </c>
      <c r="P20" s="44">
        <v>28.125</v>
      </c>
      <c r="Q20" s="119">
        <f t="shared" si="6"/>
        <v>35.489109374999998</v>
      </c>
      <c r="R20" s="44">
        <v>22.587499999999999</v>
      </c>
      <c r="S20" s="119">
        <f t="shared" si="7"/>
        <v>28.501698062499997</v>
      </c>
      <c r="T20" s="44">
        <v>21.5</v>
      </c>
      <c r="U20" s="120">
        <f t="shared" si="8"/>
        <v>27.129452499999999</v>
      </c>
    </row>
    <row r="21" spans="2:21" x14ac:dyDescent="0.25">
      <c r="B21" s="43" t="s">
        <v>163</v>
      </c>
      <c r="C21" s="43" t="s">
        <v>170</v>
      </c>
      <c r="D21" s="44">
        <v>81.015625</v>
      </c>
      <c r="E21" s="119">
        <f t="shared" si="0"/>
        <v>102.228351171875</v>
      </c>
      <c r="F21" s="44">
        <v>64.8125</v>
      </c>
      <c r="G21" s="119">
        <f t="shared" si="1"/>
        <v>81.782680937500004</v>
      </c>
      <c r="H21" s="44">
        <v>33.6</v>
      </c>
      <c r="I21" s="119">
        <f t="shared" si="2"/>
        <v>42.397656000000005</v>
      </c>
      <c r="J21" s="44">
        <v>30.4375</v>
      </c>
      <c r="K21" s="119">
        <f t="shared" si="3"/>
        <v>38.4071028125</v>
      </c>
      <c r="L21" s="44">
        <v>28.574999999999999</v>
      </c>
      <c r="M21" s="119">
        <f t="shared" si="4"/>
        <v>36.056935125000003</v>
      </c>
      <c r="N21" s="44">
        <v>27.362500000000001</v>
      </c>
      <c r="O21" s="119">
        <f t="shared" si="5"/>
        <v>34.526960187500002</v>
      </c>
      <c r="P21" s="44">
        <v>26.1875</v>
      </c>
      <c r="Q21" s="119">
        <f t="shared" si="6"/>
        <v>33.044304062500004</v>
      </c>
      <c r="R21" s="44">
        <v>20.6875</v>
      </c>
      <c r="S21" s="119">
        <f t="shared" si="7"/>
        <v>26.104211562500002</v>
      </c>
      <c r="T21" s="44">
        <v>19.600000000000001</v>
      </c>
      <c r="U21" s="120">
        <f t="shared" si="8"/>
        <v>24.731966000000003</v>
      </c>
    </row>
    <row r="22" spans="2:21" x14ac:dyDescent="0.25">
      <c r="B22" s="43" t="s">
        <v>164</v>
      </c>
      <c r="C22" s="43" t="s">
        <v>170</v>
      </c>
      <c r="D22" s="44">
        <v>89.96875</v>
      </c>
      <c r="E22" s="119">
        <f t="shared" si="0"/>
        <v>113.52571765625001</v>
      </c>
      <c r="F22" s="44">
        <v>71.974999999999994</v>
      </c>
      <c r="G22" s="119">
        <f t="shared" si="1"/>
        <v>90.820574124999993</v>
      </c>
      <c r="H22" s="44">
        <v>40.875</v>
      </c>
      <c r="I22" s="119">
        <f t="shared" si="2"/>
        <v>51.577505625000001</v>
      </c>
      <c r="J22" s="44">
        <v>35.75</v>
      </c>
      <c r="K22" s="119">
        <f t="shared" si="3"/>
        <v>45.110601250000002</v>
      </c>
      <c r="L22" s="44">
        <v>30.125</v>
      </c>
      <c r="M22" s="119">
        <f t="shared" si="4"/>
        <v>38.012779375000001</v>
      </c>
      <c r="N22" s="44">
        <v>29.849999999999998</v>
      </c>
      <c r="O22" s="119">
        <f t="shared" si="5"/>
        <v>37.665774749999997</v>
      </c>
      <c r="P22" s="44">
        <v>27.9</v>
      </c>
      <c r="Q22" s="119">
        <f t="shared" si="6"/>
        <v>35.2051965</v>
      </c>
      <c r="R22" s="44">
        <v>23.112499999999997</v>
      </c>
      <c r="S22" s="119">
        <f t="shared" si="7"/>
        <v>29.164161437499999</v>
      </c>
      <c r="T22" s="44">
        <v>21.95</v>
      </c>
      <c r="U22" s="120">
        <f t="shared" si="8"/>
        <v>27.69727825</v>
      </c>
    </row>
    <row r="23" spans="2:21" x14ac:dyDescent="0.25">
      <c r="B23" s="43" t="s">
        <v>165</v>
      </c>
      <c r="C23" s="43" t="s">
        <v>170</v>
      </c>
      <c r="D23" s="44">
        <v>85.3125</v>
      </c>
      <c r="E23" s="119">
        <f t="shared" si="0"/>
        <v>107.6502984375</v>
      </c>
      <c r="F23" s="44">
        <v>68.25</v>
      </c>
      <c r="G23" s="119">
        <f t="shared" si="1"/>
        <v>86.120238749999999</v>
      </c>
      <c r="H23" s="44">
        <v>37.225000000000001</v>
      </c>
      <c r="I23" s="119">
        <f t="shared" si="2"/>
        <v>46.971807875000003</v>
      </c>
      <c r="J23" s="44">
        <v>32.875</v>
      </c>
      <c r="K23" s="119">
        <f t="shared" si="3"/>
        <v>41.482825625000004</v>
      </c>
      <c r="L23" s="44">
        <v>29.712499999999999</v>
      </c>
      <c r="M23" s="119">
        <f t="shared" si="4"/>
        <v>37.492272437499999</v>
      </c>
      <c r="N23" s="44">
        <v>27.8125</v>
      </c>
      <c r="O23" s="119">
        <f t="shared" si="5"/>
        <v>35.094785937499999</v>
      </c>
      <c r="P23" s="44">
        <v>27.087500000000002</v>
      </c>
      <c r="Q23" s="119">
        <f t="shared" si="6"/>
        <v>34.179955562500005</v>
      </c>
      <c r="R23" s="44">
        <v>21.212499999999999</v>
      </c>
      <c r="S23" s="119">
        <f t="shared" si="7"/>
        <v>26.766674937499999</v>
      </c>
      <c r="T23" s="44">
        <v>20.049999999999997</v>
      </c>
      <c r="U23" s="120">
        <f t="shared" si="8"/>
        <v>25.299791749999997</v>
      </c>
    </row>
    <row r="24" spans="2:21" x14ac:dyDescent="0.25">
      <c r="B24" s="61" t="s">
        <v>159</v>
      </c>
      <c r="C24" s="61" t="s">
        <v>171</v>
      </c>
      <c r="D24" s="62">
        <v>25.46875</v>
      </c>
      <c r="E24" s="119">
        <f t="shared" si="0"/>
        <v>32.137360156250004</v>
      </c>
      <c r="F24" s="62">
        <v>20.375</v>
      </c>
      <c r="G24" s="119">
        <f t="shared" si="1"/>
        <v>25.709888124999999</v>
      </c>
      <c r="H24" s="62">
        <v>20.125</v>
      </c>
      <c r="I24" s="119">
        <f t="shared" si="2"/>
        <v>25.394429375000001</v>
      </c>
      <c r="J24" s="62">
        <v>19.6875</v>
      </c>
      <c r="K24" s="119">
        <f t="shared" si="3"/>
        <v>24.8423765625</v>
      </c>
      <c r="L24" s="62">
        <v>19</v>
      </c>
      <c r="M24" s="119">
        <f t="shared" si="4"/>
        <v>23.974865000000001</v>
      </c>
      <c r="N24" s="62">
        <v>18.625</v>
      </c>
      <c r="O24" s="119">
        <f t="shared" si="5"/>
        <v>23.501676875000001</v>
      </c>
      <c r="P24" s="62">
        <v>17.412500000000001</v>
      </c>
      <c r="Q24" s="119">
        <f t="shared" si="6"/>
        <v>21.971701937500004</v>
      </c>
      <c r="R24" s="62">
        <v>16.362500000000001</v>
      </c>
      <c r="S24" s="119">
        <f t="shared" si="7"/>
        <v>20.646775187500001</v>
      </c>
      <c r="T24" s="62">
        <v>16.1875</v>
      </c>
      <c r="U24" s="120">
        <f t="shared" si="8"/>
        <v>20.425954062500001</v>
      </c>
    </row>
    <row r="25" spans="2:21" x14ac:dyDescent="0.25">
      <c r="B25" s="65" t="s">
        <v>161</v>
      </c>
      <c r="C25" s="65" t="s">
        <v>171</v>
      </c>
      <c r="D25" s="64">
        <v>35.390625</v>
      </c>
      <c r="E25" s="119">
        <f t="shared" si="0"/>
        <v>44.657129296874999</v>
      </c>
      <c r="F25" s="64">
        <v>28.3125</v>
      </c>
      <c r="G25" s="119">
        <f t="shared" si="1"/>
        <v>35.725703437500002</v>
      </c>
      <c r="H25" s="64">
        <v>25.375</v>
      </c>
      <c r="I25" s="119">
        <f t="shared" si="2"/>
        <v>32.019063125000002</v>
      </c>
      <c r="J25" s="64">
        <v>24.9375</v>
      </c>
      <c r="K25" s="119">
        <f t="shared" si="3"/>
        <v>31.467010312500001</v>
      </c>
      <c r="L25" s="64">
        <v>22.8125</v>
      </c>
      <c r="M25" s="119">
        <f t="shared" si="4"/>
        <v>28.7856109375</v>
      </c>
      <c r="N25" s="64">
        <v>22.625</v>
      </c>
      <c r="O25" s="119">
        <f t="shared" si="5"/>
        <v>28.549016875</v>
      </c>
      <c r="P25" s="64">
        <v>21.274999999999999</v>
      </c>
      <c r="Q25" s="119">
        <f t="shared" si="6"/>
        <v>26.845539625000001</v>
      </c>
      <c r="R25" s="64">
        <v>19.262499999999999</v>
      </c>
      <c r="S25" s="119">
        <f t="shared" si="7"/>
        <v>24.306096687499998</v>
      </c>
      <c r="T25" s="64">
        <v>18.875</v>
      </c>
      <c r="U25" s="120">
        <f t="shared" si="8"/>
        <v>23.817135625000002</v>
      </c>
    </row>
    <row r="26" spans="2:21" x14ac:dyDescent="0.25">
      <c r="B26" s="43" t="s">
        <v>167</v>
      </c>
      <c r="C26" s="43" t="s">
        <v>171</v>
      </c>
      <c r="D26" s="44">
        <v>121.09375</v>
      </c>
      <c r="E26" s="119">
        <f t="shared" si="0"/>
        <v>152.80033203125001</v>
      </c>
      <c r="F26" s="44">
        <v>96.875</v>
      </c>
      <c r="G26" s="119">
        <f t="shared" si="1"/>
        <v>122.24026562500001</v>
      </c>
      <c r="H26" s="44">
        <v>90.125</v>
      </c>
      <c r="I26" s="119">
        <f t="shared" si="2"/>
        <v>113.72287937500001</v>
      </c>
      <c r="J26" s="44">
        <v>69.0625</v>
      </c>
      <c r="K26" s="119">
        <f t="shared" si="3"/>
        <v>87.1454796875</v>
      </c>
      <c r="L26" s="44">
        <v>47.6875</v>
      </c>
      <c r="M26" s="119">
        <f t="shared" si="4"/>
        <v>60.173756562500003</v>
      </c>
      <c r="N26" s="44">
        <v>26.487500000000001</v>
      </c>
      <c r="O26" s="119">
        <f t="shared" si="5"/>
        <v>33.4228545625</v>
      </c>
      <c r="P26" s="44">
        <v>25.537500000000001</v>
      </c>
      <c r="Q26" s="119">
        <f t="shared" si="6"/>
        <v>32.2241113125</v>
      </c>
      <c r="R26" s="44">
        <v>21.75</v>
      </c>
      <c r="S26" s="119">
        <f t="shared" si="7"/>
        <v>27.444911250000001</v>
      </c>
      <c r="T26" s="44">
        <v>21.137499999999999</v>
      </c>
      <c r="U26" s="120">
        <f t="shared" si="8"/>
        <v>26.672037312499999</v>
      </c>
    </row>
    <row r="27" spans="2:21" x14ac:dyDescent="0.25">
      <c r="B27" s="43" t="s">
        <v>162</v>
      </c>
      <c r="C27" s="43" t="s">
        <v>171</v>
      </c>
      <c r="D27" s="44">
        <v>87.890625</v>
      </c>
      <c r="E27" s="119">
        <f t="shared" si="0"/>
        <v>110.90346679687501</v>
      </c>
      <c r="F27" s="44">
        <v>70.3125</v>
      </c>
      <c r="G27" s="119">
        <f t="shared" si="1"/>
        <v>88.72277343750001</v>
      </c>
      <c r="H27" s="44">
        <v>41.375</v>
      </c>
      <c r="I27" s="119">
        <f t="shared" si="2"/>
        <v>52.208423125000003</v>
      </c>
      <c r="J27" s="44">
        <v>37.212499999999999</v>
      </c>
      <c r="K27" s="119">
        <f t="shared" si="3"/>
        <v>46.9560349375</v>
      </c>
      <c r="L27" s="44">
        <v>33.0625</v>
      </c>
      <c r="M27" s="119">
        <f t="shared" si="4"/>
        <v>41.7194196875</v>
      </c>
      <c r="N27" s="44">
        <v>32.725000000000001</v>
      </c>
      <c r="O27" s="119">
        <f t="shared" si="5"/>
        <v>41.293550375000002</v>
      </c>
      <c r="P27" s="44">
        <v>31.912500000000001</v>
      </c>
      <c r="Q27" s="119">
        <f t="shared" si="6"/>
        <v>40.268309437500001</v>
      </c>
      <c r="R27" s="44">
        <v>25.0625</v>
      </c>
      <c r="S27" s="119">
        <f t="shared" si="7"/>
        <v>31.6247396875</v>
      </c>
      <c r="T27" s="44">
        <v>23.524999999999999</v>
      </c>
      <c r="U27" s="120">
        <f t="shared" si="8"/>
        <v>29.684668374999998</v>
      </c>
    </row>
    <row r="28" spans="2:21" x14ac:dyDescent="0.25">
      <c r="B28" s="43" t="s">
        <v>168</v>
      </c>
      <c r="C28" s="43" t="s">
        <v>171</v>
      </c>
      <c r="D28" s="44">
        <v>124.453125</v>
      </c>
      <c r="E28" s="119">
        <f t="shared" si="0"/>
        <v>157.039308984375</v>
      </c>
      <c r="F28" s="44">
        <v>99.5625</v>
      </c>
      <c r="G28" s="119">
        <f t="shared" si="1"/>
        <v>125.6314471875</v>
      </c>
      <c r="H28" s="44">
        <v>93.1875</v>
      </c>
      <c r="I28" s="119">
        <f t="shared" si="2"/>
        <v>117.58724906250001</v>
      </c>
      <c r="J28" s="44">
        <v>71.662499999999994</v>
      </c>
      <c r="K28" s="119">
        <f t="shared" si="3"/>
        <v>90.426250687500001</v>
      </c>
      <c r="L28" s="44">
        <v>50.3125</v>
      </c>
      <c r="M28" s="119">
        <f t="shared" si="4"/>
        <v>63.486073437500004</v>
      </c>
      <c r="N28" s="44">
        <v>36.800000000000004</v>
      </c>
      <c r="O28" s="119">
        <f t="shared" si="5"/>
        <v>46.435528000000005</v>
      </c>
      <c r="P28" s="44">
        <v>35.412499999999994</v>
      </c>
      <c r="Q28" s="119">
        <f t="shared" si="6"/>
        <v>44.684731937499997</v>
      </c>
      <c r="R28" s="44">
        <v>27.262499999999999</v>
      </c>
      <c r="S28" s="119">
        <f t="shared" si="7"/>
        <v>34.400776687499999</v>
      </c>
      <c r="T28" s="44">
        <v>25.474999999999998</v>
      </c>
      <c r="U28" s="120">
        <f t="shared" si="8"/>
        <v>32.145246624999999</v>
      </c>
    </row>
    <row r="29" spans="2:21" x14ac:dyDescent="0.25">
      <c r="B29" s="43" t="s">
        <v>163</v>
      </c>
      <c r="C29" s="43" t="s">
        <v>171</v>
      </c>
      <c r="D29" s="44">
        <v>83.359375</v>
      </c>
      <c r="E29" s="119">
        <f t="shared" si="0"/>
        <v>105.185776953125</v>
      </c>
      <c r="F29" s="44">
        <v>66.6875</v>
      </c>
      <c r="G29" s="119">
        <f t="shared" si="1"/>
        <v>84.148621562499997</v>
      </c>
      <c r="H29" s="44">
        <v>47.45</v>
      </c>
      <c r="I29" s="119">
        <f t="shared" si="2"/>
        <v>59.874070750000008</v>
      </c>
      <c r="J29" s="44">
        <v>41.6875</v>
      </c>
      <c r="K29" s="119">
        <f t="shared" si="3"/>
        <v>52.602746562500002</v>
      </c>
      <c r="L29" s="44">
        <v>37.1875</v>
      </c>
      <c r="M29" s="119">
        <f t="shared" si="4"/>
        <v>46.924489062500001</v>
      </c>
      <c r="N29" s="44">
        <v>34</v>
      </c>
      <c r="O29" s="119">
        <f t="shared" si="5"/>
        <v>42.902390000000004</v>
      </c>
      <c r="P29" s="44">
        <v>32.299999999999997</v>
      </c>
      <c r="Q29" s="119">
        <f t="shared" si="6"/>
        <v>40.757270499999997</v>
      </c>
      <c r="R29" s="44">
        <v>24.275000000000002</v>
      </c>
      <c r="S29" s="119">
        <f t="shared" si="7"/>
        <v>30.631044625000005</v>
      </c>
      <c r="T29" s="44">
        <v>22.5</v>
      </c>
      <c r="U29" s="120">
        <f t="shared" si="8"/>
        <v>28.391287500000001</v>
      </c>
    </row>
    <row r="30" spans="2:21" x14ac:dyDescent="0.25">
      <c r="B30" s="43" t="s">
        <v>164</v>
      </c>
      <c r="C30" s="43" t="s">
        <v>171</v>
      </c>
      <c r="D30" s="44">
        <v>88.921874999999986</v>
      </c>
      <c r="E30" s="119">
        <f t="shared" si="0"/>
        <v>112.20473414062498</v>
      </c>
      <c r="F30" s="44">
        <v>71.137499999999989</v>
      </c>
      <c r="G30" s="119">
        <f t="shared" si="1"/>
        <v>89.763787312499986</v>
      </c>
      <c r="H30" s="44">
        <v>49.887499999999996</v>
      </c>
      <c r="I30" s="119">
        <f t="shared" si="2"/>
        <v>62.949793562499998</v>
      </c>
      <c r="J30" s="44">
        <v>43.487499999999997</v>
      </c>
      <c r="K30" s="119">
        <f t="shared" si="3"/>
        <v>54.874049562499998</v>
      </c>
      <c r="L30" s="44">
        <v>40.174999999999997</v>
      </c>
      <c r="M30" s="119">
        <f t="shared" si="4"/>
        <v>50.694221124999999</v>
      </c>
      <c r="N30" s="44">
        <v>38.4375</v>
      </c>
      <c r="O30" s="119">
        <f t="shared" si="5"/>
        <v>48.501782812500004</v>
      </c>
      <c r="P30" s="44">
        <v>32.837499999999999</v>
      </c>
      <c r="Q30" s="119">
        <f t="shared" si="6"/>
        <v>41.435506812500002</v>
      </c>
      <c r="R30" s="44">
        <v>25.6</v>
      </c>
      <c r="S30" s="119">
        <f t="shared" si="7"/>
        <v>32.302976000000001</v>
      </c>
      <c r="T30" s="44">
        <v>24</v>
      </c>
      <c r="U30" s="120">
        <f t="shared" si="8"/>
        <v>30.284040000000001</v>
      </c>
    </row>
    <row r="31" spans="2:21" x14ac:dyDescent="0.25">
      <c r="B31" s="43" t="s">
        <v>169</v>
      </c>
      <c r="C31" s="43" t="s">
        <v>171</v>
      </c>
      <c r="D31" s="44">
        <v>124.96875000000001</v>
      </c>
      <c r="E31" s="119">
        <f t="shared" si="0"/>
        <v>157.68994265625003</v>
      </c>
      <c r="F31" s="44">
        <v>99.975000000000009</v>
      </c>
      <c r="G31" s="119">
        <f t="shared" si="1"/>
        <v>126.15195412500002</v>
      </c>
      <c r="H31" s="44">
        <v>94.4375</v>
      </c>
      <c r="I31" s="119">
        <f t="shared" si="2"/>
        <v>119.1645428125</v>
      </c>
      <c r="J31" s="44">
        <v>73.3125</v>
      </c>
      <c r="K31" s="119">
        <f t="shared" si="3"/>
        <v>92.508278437499996</v>
      </c>
      <c r="L31" s="44">
        <v>52.774999999999999</v>
      </c>
      <c r="M31" s="119">
        <f t="shared" si="4"/>
        <v>66.593342125000007</v>
      </c>
      <c r="N31" s="44">
        <v>43.1875</v>
      </c>
      <c r="O31" s="119">
        <f t="shared" si="5"/>
        <v>54.495499062500002</v>
      </c>
      <c r="P31" s="44">
        <v>36.337499999999999</v>
      </c>
      <c r="Q31" s="119">
        <f t="shared" si="6"/>
        <v>45.851929312499998</v>
      </c>
      <c r="R31" s="44">
        <v>27.799999999999997</v>
      </c>
      <c r="S31" s="119">
        <f t="shared" si="7"/>
        <v>35.079012999999996</v>
      </c>
      <c r="T31" s="44">
        <v>25.9375</v>
      </c>
      <c r="U31" s="120">
        <f t="shared" si="8"/>
        <v>32.728845312499999</v>
      </c>
    </row>
    <row r="32" spans="2:21" x14ac:dyDescent="0.25">
      <c r="B32" s="43" t="s">
        <v>165</v>
      </c>
      <c r="C32" s="43" t="s">
        <v>171</v>
      </c>
      <c r="D32" s="44">
        <v>88.921874999999986</v>
      </c>
      <c r="E32" s="119">
        <f t="shared" si="0"/>
        <v>112.20473414062498</v>
      </c>
      <c r="F32" s="44">
        <v>71.137499999999989</v>
      </c>
      <c r="G32" s="119">
        <f t="shared" si="1"/>
        <v>89.763787312499986</v>
      </c>
      <c r="H32" s="44">
        <v>49.887499999999996</v>
      </c>
      <c r="I32" s="119">
        <f t="shared" si="2"/>
        <v>62.949793562499998</v>
      </c>
      <c r="J32" s="44">
        <v>43.487499999999997</v>
      </c>
      <c r="K32" s="119">
        <f t="shared" si="3"/>
        <v>54.874049562499998</v>
      </c>
      <c r="L32" s="44">
        <v>40.174999999999997</v>
      </c>
      <c r="M32" s="119">
        <f t="shared" si="4"/>
        <v>50.694221124999999</v>
      </c>
      <c r="N32" s="44">
        <v>38.4375</v>
      </c>
      <c r="O32" s="119">
        <f t="shared" si="5"/>
        <v>48.501782812500004</v>
      </c>
      <c r="P32" s="44">
        <v>33.224999999999994</v>
      </c>
      <c r="Q32" s="119">
        <f t="shared" si="6"/>
        <v>41.924467874999991</v>
      </c>
      <c r="R32" s="44">
        <v>24.8125</v>
      </c>
      <c r="S32" s="119">
        <f t="shared" si="7"/>
        <v>31.309280937500002</v>
      </c>
      <c r="T32" s="44">
        <v>22.962500000000002</v>
      </c>
      <c r="U32" s="120">
        <f t="shared" si="8"/>
        <v>28.974886187500005</v>
      </c>
    </row>
    <row r="33" spans="2:21" x14ac:dyDescent="0.25">
      <c r="B33" s="61" t="s">
        <v>159</v>
      </c>
      <c r="C33" s="61" t="s">
        <v>172</v>
      </c>
      <c r="D33" s="62">
        <v>132.8125</v>
      </c>
      <c r="E33" s="119">
        <f t="shared" si="0"/>
        <v>167.5874609375</v>
      </c>
      <c r="F33" s="62">
        <v>106.25</v>
      </c>
      <c r="G33" s="119">
        <f t="shared" si="1"/>
        <v>134.06996875000002</v>
      </c>
      <c r="H33" s="62">
        <v>65.412499999999994</v>
      </c>
      <c r="I33" s="119">
        <f t="shared" si="2"/>
        <v>82.539781937499995</v>
      </c>
      <c r="J33" s="62">
        <v>62.35</v>
      </c>
      <c r="K33" s="119">
        <f t="shared" si="3"/>
        <v>78.675412250000008</v>
      </c>
      <c r="L33" s="62">
        <v>59.0625</v>
      </c>
      <c r="M33" s="119">
        <f t="shared" si="4"/>
        <v>74.527129687500008</v>
      </c>
      <c r="N33" s="62">
        <v>58.75</v>
      </c>
      <c r="O33" s="119">
        <f t="shared" si="5"/>
        <v>74.132806250000002</v>
      </c>
      <c r="P33" s="37"/>
      <c r="Q33" s="37"/>
      <c r="R33" s="37"/>
      <c r="S33" s="37"/>
      <c r="T33" s="37"/>
      <c r="U33" s="121"/>
    </row>
    <row r="34" spans="2:21" x14ac:dyDescent="0.25">
      <c r="B34" s="43" t="s">
        <v>161</v>
      </c>
      <c r="C34" s="43" t="s">
        <v>172</v>
      </c>
      <c r="D34" s="44">
        <v>291.828125</v>
      </c>
      <c r="E34" s="119">
        <f t="shared" si="0"/>
        <v>368.23894210937499</v>
      </c>
      <c r="F34" s="44">
        <v>233.46250000000001</v>
      </c>
      <c r="G34" s="119">
        <f t="shared" si="1"/>
        <v>294.59115368750003</v>
      </c>
      <c r="H34" s="44">
        <v>154.42500000000001</v>
      </c>
      <c r="I34" s="119">
        <f t="shared" si="2"/>
        <v>194.85886987500001</v>
      </c>
      <c r="J34" s="44">
        <v>148.1875</v>
      </c>
      <c r="K34" s="119">
        <f t="shared" si="3"/>
        <v>186.98817406250001</v>
      </c>
      <c r="L34" s="44">
        <v>139.03749999999999</v>
      </c>
      <c r="M34" s="119">
        <f t="shared" si="4"/>
        <v>175.4423838125</v>
      </c>
      <c r="N34" s="44">
        <v>123.32499999999999</v>
      </c>
      <c r="O34" s="119">
        <f t="shared" si="5"/>
        <v>155.61580137499999</v>
      </c>
      <c r="P34" s="37"/>
      <c r="Q34" s="37"/>
      <c r="R34" s="37"/>
      <c r="S34" s="37"/>
      <c r="T34" s="37"/>
      <c r="U34" s="121"/>
    </row>
    <row r="35" spans="2:21" x14ac:dyDescent="0.25">
      <c r="B35" s="43" t="s">
        <v>162</v>
      </c>
      <c r="C35" s="43" t="s">
        <v>172</v>
      </c>
      <c r="D35" s="44">
        <v>746.515625</v>
      </c>
      <c r="E35" s="119">
        <f t="shared" si="0"/>
        <v>941.97954367187504</v>
      </c>
      <c r="F35" s="44">
        <v>597.21249999999998</v>
      </c>
      <c r="G35" s="119">
        <f t="shared" si="1"/>
        <v>753.58363493750005</v>
      </c>
      <c r="H35" s="44">
        <v>356.375</v>
      </c>
      <c r="I35" s="119">
        <f t="shared" si="2"/>
        <v>449.68644812500003</v>
      </c>
      <c r="J35" s="44">
        <v>200.6875</v>
      </c>
      <c r="K35" s="119">
        <f t="shared" si="3"/>
        <v>253.23451156250002</v>
      </c>
      <c r="L35" s="44">
        <v>141.53749999999999</v>
      </c>
      <c r="M35" s="119">
        <f t="shared" si="4"/>
        <v>178.59697131249999</v>
      </c>
      <c r="N35" s="44">
        <v>124.9875</v>
      </c>
      <c r="O35" s="119">
        <f t="shared" si="5"/>
        <v>157.7136020625</v>
      </c>
      <c r="P35" s="37"/>
      <c r="Q35" s="37"/>
      <c r="R35" s="37"/>
      <c r="S35" s="37"/>
      <c r="T35" s="37"/>
      <c r="U35" s="121"/>
    </row>
    <row r="36" spans="2:21" x14ac:dyDescent="0.25">
      <c r="B36" s="43" t="s">
        <v>163</v>
      </c>
      <c r="C36" s="43" t="s">
        <v>172</v>
      </c>
      <c r="D36" s="44">
        <v>739.453125</v>
      </c>
      <c r="E36" s="119">
        <f t="shared" si="0"/>
        <v>933.06783398437506</v>
      </c>
      <c r="F36" s="44">
        <v>591.5625</v>
      </c>
      <c r="G36" s="119">
        <f t="shared" si="1"/>
        <v>746.45426718750002</v>
      </c>
      <c r="H36" s="44">
        <v>356.70000000000005</v>
      </c>
      <c r="I36" s="119">
        <f t="shared" si="2"/>
        <v>450.09654450000005</v>
      </c>
      <c r="J36" s="44">
        <v>198.46250000000001</v>
      </c>
      <c r="K36" s="119">
        <f t="shared" si="3"/>
        <v>250.42692868750001</v>
      </c>
      <c r="L36" s="44">
        <v>118.72500000000001</v>
      </c>
      <c r="M36" s="119">
        <f t="shared" si="4"/>
        <v>149.81136037500002</v>
      </c>
      <c r="N36" s="44">
        <v>91</v>
      </c>
      <c r="O36" s="119">
        <f t="shared" si="5"/>
        <v>114.82698500000001</v>
      </c>
      <c r="P36" s="37"/>
      <c r="Q36" s="37"/>
      <c r="R36" s="37"/>
      <c r="S36" s="37"/>
      <c r="T36" s="37"/>
      <c r="U36" s="121"/>
    </row>
    <row r="37" spans="2:21" x14ac:dyDescent="0.25">
      <c r="B37" s="43" t="s">
        <v>164</v>
      </c>
      <c r="C37" s="43" t="s">
        <v>172</v>
      </c>
      <c r="D37" s="44">
        <v>781.171875</v>
      </c>
      <c r="E37" s="119">
        <f t="shared" si="0"/>
        <v>985.71001289062508</v>
      </c>
      <c r="F37" s="44">
        <v>624.9375</v>
      </c>
      <c r="G37" s="119">
        <f t="shared" si="1"/>
        <v>788.56801031250006</v>
      </c>
      <c r="H37" s="44">
        <v>363.3125</v>
      </c>
      <c r="I37" s="119">
        <f t="shared" si="2"/>
        <v>458.44042843750003</v>
      </c>
      <c r="J37" s="44">
        <v>216.5625</v>
      </c>
      <c r="K37" s="119">
        <f t="shared" si="3"/>
        <v>273.26614218750001</v>
      </c>
      <c r="L37" s="44">
        <v>145.6875</v>
      </c>
      <c r="M37" s="119">
        <f t="shared" si="4"/>
        <v>183.83358656250002</v>
      </c>
      <c r="N37" s="44">
        <v>129.33750000000001</v>
      </c>
      <c r="O37" s="119">
        <f t="shared" si="5"/>
        <v>163.20258431250002</v>
      </c>
      <c r="P37" s="37"/>
      <c r="Q37" s="37"/>
      <c r="R37" s="37"/>
      <c r="S37" s="37"/>
      <c r="T37" s="37"/>
      <c r="U37" s="121"/>
    </row>
    <row r="38" spans="2:21" x14ac:dyDescent="0.25">
      <c r="B38" s="43" t="s">
        <v>165</v>
      </c>
      <c r="C38" s="43" t="s">
        <v>172</v>
      </c>
      <c r="D38" s="44">
        <v>770.3125</v>
      </c>
      <c r="E38" s="119">
        <f t="shared" si="0"/>
        <v>972.00727343749998</v>
      </c>
      <c r="F38" s="44">
        <v>616.25</v>
      </c>
      <c r="G38" s="119">
        <f t="shared" si="1"/>
        <v>777.60581875000003</v>
      </c>
      <c r="H38" s="44">
        <v>359.17499999999995</v>
      </c>
      <c r="I38" s="119">
        <f t="shared" si="2"/>
        <v>453.21958612499998</v>
      </c>
      <c r="J38" s="44">
        <v>206.375</v>
      </c>
      <c r="K38" s="119">
        <f t="shared" si="3"/>
        <v>260.411198125</v>
      </c>
      <c r="L38" s="44">
        <v>122.07499999999999</v>
      </c>
      <c r="M38" s="119">
        <f t="shared" si="4"/>
        <v>154.03850762499999</v>
      </c>
      <c r="N38" s="44">
        <v>98.5</v>
      </c>
      <c r="O38" s="119">
        <f t="shared" si="5"/>
        <v>124.29074750000001</v>
      </c>
      <c r="P38" s="37"/>
      <c r="Q38" s="37"/>
      <c r="R38" s="37"/>
      <c r="S38" s="37"/>
      <c r="T38" s="37"/>
      <c r="U38" s="121"/>
    </row>
    <row r="40" spans="2:21" x14ac:dyDescent="0.25">
      <c r="B40" s="60" t="s">
        <v>268</v>
      </c>
    </row>
    <row r="41" spans="2:21" x14ac:dyDescent="0.25">
      <c r="B41" s="150" t="s">
        <v>269</v>
      </c>
      <c r="C41" s="150"/>
      <c r="D41" s="150"/>
      <c r="E41" s="150"/>
      <c r="F41" s="150"/>
      <c r="G41" s="150"/>
      <c r="H41" s="150"/>
      <c r="I41" s="93"/>
    </row>
    <row r="42" spans="2:21" x14ac:dyDescent="0.25">
      <c r="B42" s="151" t="s">
        <v>271</v>
      </c>
      <c r="C42" s="151"/>
      <c r="D42" s="151"/>
      <c r="E42" s="151"/>
      <c r="F42" s="151"/>
      <c r="G42" s="151"/>
      <c r="H42" s="151"/>
      <c r="I42" s="95"/>
    </row>
    <row r="44" spans="2:21" x14ac:dyDescent="0.25">
      <c r="B44" s="42" t="s">
        <v>146</v>
      </c>
      <c r="C44" s="146" t="s">
        <v>147</v>
      </c>
      <c r="D44" s="42" t="s">
        <v>148</v>
      </c>
      <c r="E44" s="42" t="s">
        <v>301</v>
      </c>
      <c r="F44" s="42" t="s">
        <v>149</v>
      </c>
      <c r="G44" s="42" t="s">
        <v>301</v>
      </c>
      <c r="H44" s="42" t="s">
        <v>150</v>
      </c>
      <c r="I44" s="42" t="s">
        <v>301</v>
      </c>
      <c r="J44" s="42" t="s">
        <v>151</v>
      </c>
      <c r="K44" s="42" t="s">
        <v>301</v>
      </c>
      <c r="L44" s="42" t="s">
        <v>152</v>
      </c>
      <c r="M44" s="42" t="s">
        <v>301</v>
      </c>
      <c r="N44" s="42" t="s">
        <v>153</v>
      </c>
      <c r="O44" s="118" t="s">
        <v>301</v>
      </c>
    </row>
    <row r="45" spans="2:21" x14ac:dyDescent="0.25">
      <c r="B45" s="42" t="s">
        <v>157</v>
      </c>
      <c r="C45" s="147"/>
      <c r="D45" s="42" t="s">
        <v>158</v>
      </c>
      <c r="E45" s="42"/>
      <c r="F45" s="42" t="s">
        <v>158</v>
      </c>
      <c r="G45" s="42"/>
      <c r="H45" s="42" t="s">
        <v>158</v>
      </c>
      <c r="I45" s="42"/>
      <c r="J45" s="42" t="s">
        <v>158</v>
      </c>
      <c r="K45" s="42"/>
      <c r="L45" s="42" t="s">
        <v>158</v>
      </c>
      <c r="M45" s="42"/>
      <c r="N45" s="42" t="s">
        <v>158</v>
      </c>
      <c r="O45" s="118"/>
    </row>
    <row r="46" spans="2:21" x14ac:dyDescent="0.25">
      <c r="B46" s="61" t="s">
        <v>159</v>
      </c>
      <c r="C46" s="61" t="s">
        <v>173</v>
      </c>
      <c r="D46" s="62">
        <v>151.109375</v>
      </c>
      <c r="E46" s="119">
        <f>D46*1.261835</f>
        <v>190.675098203125</v>
      </c>
      <c r="F46" s="62">
        <v>120.88749999999999</v>
      </c>
      <c r="G46" s="119">
        <f>F46*1.261835</f>
        <v>152.54007856249999</v>
      </c>
      <c r="H46" s="62">
        <v>115.125</v>
      </c>
      <c r="I46" s="119">
        <f>H46*1.261835</f>
        <v>145.26875437500001</v>
      </c>
      <c r="J46" s="62">
        <v>110.1875</v>
      </c>
      <c r="K46" s="119">
        <f>J46*1.261835</f>
        <v>139.03844406249999</v>
      </c>
      <c r="L46" s="62">
        <v>94.0625</v>
      </c>
      <c r="M46" s="119">
        <f>L46*1.261835</f>
        <v>118.69135468750001</v>
      </c>
      <c r="N46" s="62">
        <v>74.025000000000006</v>
      </c>
      <c r="O46" s="120">
        <f>N46*1.261835</f>
        <v>93.407335875000015</v>
      </c>
    </row>
    <row r="47" spans="2:21" x14ac:dyDescent="0.25">
      <c r="B47" s="43" t="s">
        <v>163</v>
      </c>
      <c r="C47" s="43" t="s">
        <v>173</v>
      </c>
      <c r="D47" s="44">
        <v>153.125</v>
      </c>
      <c r="E47" s="119">
        <f t="shared" ref="E47:E75" si="9">D47*1.261835</f>
        <v>193.218484375</v>
      </c>
      <c r="F47" s="44">
        <v>122.5</v>
      </c>
      <c r="G47" s="119">
        <f t="shared" ref="G47:G75" si="10">F47*1.261835</f>
        <v>154.57478750000001</v>
      </c>
      <c r="H47" s="44">
        <v>117.6875</v>
      </c>
      <c r="I47" s="119">
        <f t="shared" ref="I47:I75" si="11">H47*1.261835</f>
        <v>148.50220656249999</v>
      </c>
      <c r="J47" s="44">
        <v>111.9375</v>
      </c>
      <c r="K47" s="119">
        <f t="shared" ref="K47:K75" si="12">J47*1.261835</f>
        <v>141.2466553125</v>
      </c>
      <c r="L47" s="44">
        <v>96.375</v>
      </c>
      <c r="M47" s="119">
        <f t="shared" ref="M47:M75" si="13">L47*1.261835</f>
        <v>121.609348125</v>
      </c>
      <c r="N47" s="44">
        <v>74.974999999999994</v>
      </c>
      <c r="O47" s="120">
        <f t="shared" ref="O47:O75" si="14">N47*1.261835</f>
        <v>94.606079124999994</v>
      </c>
    </row>
    <row r="48" spans="2:21" x14ac:dyDescent="0.25">
      <c r="B48" s="43" t="s">
        <v>165</v>
      </c>
      <c r="C48" s="43" t="s">
        <v>173</v>
      </c>
      <c r="D48" s="44">
        <v>155.46875</v>
      </c>
      <c r="E48" s="119">
        <f t="shared" si="9"/>
        <v>196.17591015625001</v>
      </c>
      <c r="F48" s="44">
        <v>124.375</v>
      </c>
      <c r="G48" s="119">
        <f t="shared" si="10"/>
        <v>156.94072812499999</v>
      </c>
      <c r="H48" s="44">
        <v>119.5625</v>
      </c>
      <c r="I48" s="119">
        <f t="shared" si="11"/>
        <v>150.8681471875</v>
      </c>
      <c r="J48" s="44">
        <v>112.47500000000001</v>
      </c>
      <c r="K48" s="119">
        <f t="shared" si="12"/>
        <v>141.92489162500001</v>
      </c>
      <c r="L48" s="44">
        <v>97.6875</v>
      </c>
      <c r="M48" s="119">
        <f t="shared" si="13"/>
        <v>123.26550656250001</v>
      </c>
      <c r="N48" s="44">
        <v>75.3125</v>
      </c>
      <c r="O48" s="120">
        <f t="shared" si="14"/>
        <v>95.031948437500006</v>
      </c>
    </row>
    <row r="49" spans="2:15" x14ac:dyDescent="0.25">
      <c r="B49" s="61" t="s">
        <v>159</v>
      </c>
      <c r="C49" s="61" t="s">
        <v>174</v>
      </c>
      <c r="D49" s="62">
        <v>24.296875</v>
      </c>
      <c r="E49" s="119">
        <f t="shared" si="9"/>
        <v>30.658647265625</v>
      </c>
      <c r="F49" s="62">
        <v>19.4375</v>
      </c>
      <c r="G49" s="119">
        <f t="shared" si="10"/>
        <v>24.526917812500002</v>
      </c>
      <c r="H49" s="62">
        <v>17.625</v>
      </c>
      <c r="I49" s="119">
        <f t="shared" si="11"/>
        <v>22.239841875</v>
      </c>
      <c r="J49" s="62">
        <v>16.8</v>
      </c>
      <c r="K49" s="119">
        <f t="shared" si="12"/>
        <v>21.198828000000002</v>
      </c>
      <c r="L49" s="62">
        <v>15.125</v>
      </c>
      <c r="M49" s="119">
        <f t="shared" si="13"/>
        <v>19.085254375000002</v>
      </c>
      <c r="N49" s="62">
        <v>14.712499999999999</v>
      </c>
      <c r="O49" s="120">
        <f t="shared" si="14"/>
        <v>18.564747437499999</v>
      </c>
    </row>
    <row r="50" spans="2:15" x14ac:dyDescent="0.25">
      <c r="B50" s="43" t="s">
        <v>163</v>
      </c>
      <c r="C50" s="43" t="s">
        <v>174</v>
      </c>
      <c r="D50" s="44">
        <v>83.515625</v>
      </c>
      <c r="E50" s="119">
        <f t="shared" si="9"/>
        <v>105.38293867187501</v>
      </c>
      <c r="F50" s="44">
        <v>66.8125</v>
      </c>
      <c r="G50" s="119">
        <f t="shared" si="10"/>
        <v>84.3063509375</v>
      </c>
      <c r="H50" s="44">
        <v>35.537500000000001</v>
      </c>
      <c r="I50" s="119">
        <f t="shared" si="11"/>
        <v>44.842461312500006</v>
      </c>
      <c r="J50" s="44">
        <v>30.325000000000003</v>
      </c>
      <c r="K50" s="119">
        <f t="shared" si="12"/>
        <v>38.265146375000008</v>
      </c>
      <c r="L50" s="44">
        <v>25.35</v>
      </c>
      <c r="M50" s="119">
        <f t="shared" si="13"/>
        <v>31.987517250000003</v>
      </c>
      <c r="N50" s="44">
        <v>22.762500000000003</v>
      </c>
      <c r="O50" s="120">
        <f t="shared" si="14"/>
        <v>28.722519187500005</v>
      </c>
    </row>
    <row r="51" spans="2:15" x14ac:dyDescent="0.25">
      <c r="B51" s="43" t="s">
        <v>165</v>
      </c>
      <c r="C51" s="43" t="s">
        <v>174</v>
      </c>
      <c r="D51" s="44">
        <v>90.421874999999986</v>
      </c>
      <c r="E51" s="119">
        <f t="shared" si="9"/>
        <v>114.09748664062498</v>
      </c>
      <c r="F51" s="44">
        <v>72.337499999999991</v>
      </c>
      <c r="G51" s="119">
        <f t="shared" si="10"/>
        <v>91.277989312499997</v>
      </c>
      <c r="H51" s="44">
        <v>38.725000000000001</v>
      </c>
      <c r="I51" s="119">
        <f t="shared" si="11"/>
        <v>48.864560375000003</v>
      </c>
      <c r="J51" s="44">
        <v>32.387500000000003</v>
      </c>
      <c r="K51" s="119">
        <f t="shared" si="12"/>
        <v>40.867681062500004</v>
      </c>
      <c r="L51" s="44">
        <v>26.549999999999997</v>
      </c>
      <c r="M51" s="119">
        <f t="shared" si="13"/>
        <v>33.501719250000001</v>
      </c>
      <c r="N51" s="44">
        <v>23.362500000000001</v>
      </c>
      <c r="O51" s="120">
        <f t="shared" si="14"/>
        <v>29.4796201875</v>
      </c>
    </row>
    <row r="52" spans="2:15" x14ac:dyDescent="0.25">
      <c r="B52" s="61" t="s">
        <v>159</v>
      </c>
      <c r="C52" s="61" t="s">
        <v>175</v>
      </c>
      <c r="D52" s="62">
        <v>164.34375000000003</v>
      </c>
      <c r="E52" s="119">
        <f t="shared" si="9"/>
        <v>207.37469578125004</v>
      </c>
      <c r="F52" s="62">
        <v>131.47500000000002</v>
      </c>
      <c r="G52" s="119">
        <f t="shared" si="10"/>
        <v>165.89975662500004</v>
      </c>
      <c r="H52" s="62">
        <v>110.1875</v>
      </c>
      <c r="I52" s="119">
        <f t="shared" si="11"/>
        <v>139.03844406249999</v>
      </c>
      <c r="J52" s="62">
        <v>96.5625</v>
      </c>
      <c r="K52" s="119">
        <f t="shared" si="12"/>
        <v>121.8459421875</v>
      </c>
      <c r="L52" s="62">
        <v>87.449999999999989</v>
      </c>
      <c r="M52" s="119">
        <f t="shared" si="13"/>
        <v>110.34747074999999</v>
      </c>
      <c r="N52" s="62">
        <v>68.75</v>
      </c>
      <c r="O52" s="120">
        <f t="shared" si="14"/>
        <v>86.751156250000008</v>
      </c>
    </row>
    <row r="53" spans="2:15" x14ac:dyDescent="0.25">
      <c r="B53" s="43" t="s">
        <v>163</v>
      </c>
      <c r="C53" s="43" t="s">
        <v>175</v>
      </c>
      <c r="D53" s="44">
        <v>168.37500000000003</v>
      </c>
      <c r="E53" s="119">
        <f t="shared" si="9"/>
        <v>212.46146812500004</v>
      </c>
      <c r="F53" s="44">
        <v>134.70000000000002</v>
      </c>
      <c r="G53" s="119">
        <f t="shared" si="10"/>
        <v>169.96917450000004</v>
      </c>
      <c r="H53" s="44">
        <v>112.5625</v>
      </c>
      <c r="I53" s="119">
        <f t="shared" si="11"/>
        <v>142.03530218750001</v>
      </c>
      <c r="J53" s="44">
        <v>99.85</v>
      </c>
      <c r="K53" s="119">
        <f t="shared" si="12"/>
        <v>125.99422475</v>
      </c>
      <c r="L53" s="44">
        <v>88.1875</v>
      </c>
      <c r="M53" s="119">
        <f t="shared" si="13"/>
        <v>111.2780740625</v>
      </c>
      <c r="N53" s="44">
        <v>70.125</v>
      </c>
      <c r="O53" s="120">
        <f t="shared" si="14"/>
        <v>88.486179375000006</v>
      </c>
    </row>
    <row r="54" spans="2:15" x14ac:dyDescent="0.25">
      <c r="B54" s="43" t="s">
        <v>165</v>
      </c>
      <c r="C54" s="43" t="s">
        <v>175</v>
      </c>
      <c r="D54" s="44">
        <v>171.875</v>
      </c>
      <c r="E54" s="119">
        <f t="shared" si="9"/>
        <v>216.87789062500002</v>
      </c>
      <c r="F54" s="44">
        <v>137.5</v>
      </c>
      <c r="G54" s="119">
        <f t="shared" si="10"/>
        <v>173.50231250000002</v>
      </c>
      <c r="H54" s="44">
        <v>113.97500000000001</v>
      </c>
      <c r="I54" s="119">
        <f t="shared" si="11"/>
        <v>143.81764412500002</v>
      </c>
      <c r="J54" s="44">
        <v>100</v>
      </c>
      <c r="K54" s="119">
        <f t="shared" si="12"/>
        <v>126.18350000000001</v>
      </c>
      <c r="L54" s="44">
        <v>89.4375</v>
      </c>
      <c r="M54" s="119">
        <f t="shared" si="13"/>
        <v>112.85536781250001</v>
      </c>
      <c r="N54" s="44">
        <v>73.0625</v>
      </c>
      <c r="O54" s="120">
        <f t="shared" si="14"/>
        <v>92.192819687500005</v>
      </c>
    </row>
    <row r="55" spans="2:15" x14ac:dyDescent="0.25">
      <c r="B55" s="61" t="s">
        <v>159</v>
      </c>
      <c r="C55" s="61" t="s">
        <v>176</v>
      </c>
      <c r="D55" s="62">
        <v>123.515625</v>
      </c>
      <c r="E55" s="119">
        <f t="shared" si="9"/>
        <v>155.85633867187499</v>
      </c>
      <c r="F55" s="62">
        <v>98.8125</v>
      </c>
      <c r="G55" s="119">
        <f t="shared" si="10"/>
        <v>124.6850709375</v>
      </c>
      <c r="H55" s="62">
        <v>97.475000000000009</v>
      </c>
      <c r="I55" s="119">
        <f t="shared" si="11"/>
        <v>122.99736662500001</v>
      </c>
      <c r="J55" s="62">
        <v>94.574999999999989</v>
      </c>
      <c r="K55" s="119">
        <f t="shared" si="12"/>
        <v>119.33804512499999</v>
      </c>
      <c r="L55" s="62">
        <v>87.212499999999991</v>
      </c>
      <c r="M55" s="119">
        <f t="shared" si="13"/>
        <v>110.0477849375</v>
      </c>
      <c r="N55" s="62">
        <v>77.6875</v>
      </c>
      <c r="O55" s="120">
        <f t="shared" si="14"/>
        <v>98.028806562500009</v>
      </c>
    </row>
    <row r="56" spans="2:15" x14ac:dyDescent="0.25">
      <c r="B56" s="43" t="s">
        <v>161</v>
      </c>
      <c r="C56" s="43" t="s">
        <v>176</v>
      </c>
      <c r="D56" s="44">
        <v>149.640625</v>
      </c>
      <c r="E56" s="119">
        <f t="shared" si="9"/>
        <v>188.82177804687501</v>
      </c>
      <c r="F56" s="44">
        <v>119.71249999999999</v>
      </c>
      <c r="G56" s="119">
        <f t="shared" si="10"/>
        <v>151.05742243749998</v>
      </c>
      <c r="H56" s="44">
        <v>115.1875</v>
      </c>
      <c r="I56" s="119">
        <f t="shared" si="11"/>
        <v>145.3476190625</v>
      </c>
      <c r="J56" s="44">
        <v>110.97499999999999</v>
      </c>
      <c r="K56" s="119">
        <f t="shared" si="12"/>
        <v>140.03213912499999</v>
      </c>
      <c r="L56" s="44">
        <v>98.875</v>
      </c>
      <c r="M56" s="119">
        <f t="shared" si="13"/>
        <v>124.763935625</v>
      </c>
      <c r="N56" s="44">
        <v>87.35</v>
      </c>
      <c r="O56" s="120">
        <f t="shared" si="14"/>
        <v>110.22128725</v>
      </c>
    </row>
    <row r="57" spans="2:15" x14ac:dyDescent="0.25">
      <c r="B57" s="43" t="s">
        <v>162</v>
      </c>
      <c r="C57" s="43" t="s">
        <v>176</v>
      </c>
      <c r="D57" s="44">
        <v>152.765625</v>
      </c>
      <c r="E57" s="119">
        <f t="shared" si="9"/>
        <v>192.76501242187501</v>
      </c>
      <c r="F57" s="44">
        <v>122.21249999999999</v>
      </c>
      <c r="G57" s="119">
        <f t="shared" si="10"/>
        <v>154.2120099375</v>
      </c>
      <c r="H57" s="44">
        <v>117.6875</v>
      </c>
      <c r="I57" s="119">
        <f t="shared" si="11"/>
        <v>148.50220656249999</v>
      </c>
      <c r="J57" s="44">
        <v>113.47499999999999</v>
      </c>
      <c r="K57" s="119">
        <f t="shared" si="12"/>
        <v>143.18672662500001</v>
      </c>
      <c r="L57" s="44">
        <v>101.9375</v>
      </c>
      <c r="M57" s="119">
        <f t="shared" si="13"/>
        <v>128.6283053125</v>
      </c>
      <c r="N57" s="44">
        <v>89.800000000000011</v>
      </c>
      <c r="O57" s="120">
        <f t="shared" si="14"/>
        <v>113.31278300000002</v>
      </c>
    </row>
    <row r="58" spans="2:15" x14ac:dyDescent="0.25">
      <c r="B58" s="43" t="s">
        <v>163</v>
      </c>
      <c r="C58" s="43" t="s">
        <v>176</v>
      </c>
      <c r="D58" s="44">
        <v>137.734375</v>
      </c>
      <c r="E58" s="119">
        <f t="shared" si="9"/>
        <v>173.798055078125</v>
      </c>
      <c r="F58" s="44">
        <v>110.1875</v>
      </c>
      <c r="G58" s="119">
        <f t="shared" si="10"/>
        <v>139.03844406249999</v>
      </c>
      <c r="H58" s="44">
        <v>104.3</v>
      </c>
      <c r="I58" s="119">
        <f t="shared" si="11"/>
        <v>131.60939049999999</v>
      </c>
      <c r="J58" s="44">
        <v>99.4375</v>
      </c>
      <c r="K58" s="119">
        <f t="shared" si="12"/>
        <v>125.4737178125</v>
      </c>
      <c r="L58" s="44">
        <v>91.5625</v>
      </c>
      <c r="M58" s="119">
        <f t="shared" si="13"/>
        <v>115.5367671875</v>
      </c>
      <c r="N58" s="44">
        <v>80.4375</v>
      </c>
      <c r="O58" s="120">
        <f t="shared" si="14"/>
        <v>101.4988528125</v>
      </c>
    </row>
    <row r="59" spans="2:15" x14ac:dyDescent="0.25">
      <c r="B59" s="43" t="s">
        <v>164</v>
      </c>
      <c r="C59" s="43" t="s">
        <v>176</v>
      </c>
      <c r="D59" s="44">
        <v>155.890625</v>
      </c>
      <c r="E59" s="119">
        <f t="shared" si="9"/>
        <v>196.70824679687502</v>
      </c>
      <c r="F59" s="44">
        <v>124.71249999999999</v>
      </c>
      <c r="G59" s="119">
        <f t="shared" si="10"/>
        <v>157.36659743749999</v>
      </c>
      <c r="H59" s="44">
        <v>120.8125</v>
      </c>
      <c r="I59" s="119">
        <f t="shared" si="11"/>
        <v>152.4454409375</v>
      </c>
      <c r="J59" s="44">
        <v>115.83750000000001</v>
      </c>
      <c r="K59" s="119">
        <f t="shared" si="12"/>
        <v>146.16781181250002</v>
      </c>
      <c r="L59" s="44">
        <v>104.3</v>
      </c>
      <c r="M59" s="119">
        <f t="shared" si="13"/>
        <v>131.60939049999999</v>
      </c>
      <c r="N59" s="44">
        <v>91.5625</v>
      </c>
      <c r="O59" s="120">
        <f t="shared" si="14"/>
        <v>115.5367671875</v>
      </c>
    </row>
    <row r="60" spans="2:15" x14ac:dyDescent="0.25">
      <c r="B60" s="43" t="s">
        <v>165</v>
      </c>
      <c r="C60" s="43" t="s">
        <v>176</v>
      </c>
      <c r="D60" s="44">
        <v>144.78125</v>
      </c>
      <c r="E60" s="119">
        <f t="shared" si="9"/>
        <v>182.69004859374999</v>
      </c>
      <c r="F60" s="44">
        <v>115.82499999999999</v>
      </c>
      <c r="G60" s="119">
        <f t="shared" si="10"/>
        <v>146.15203887499999</v>
      </c>
      <c r="H60" s="44">
        <v>109.4375</v>
      </c>
      <c r="I60" s="119">
        <f t="shared" si="11"/>
        <v>138.09206781250001</v>
      </c>
      <c r="J60" s="44">
        <v>105.28750000000001</v>
      </c>
      <c r="K60" s="119">
        <f t="shared" si="12"/>
        <v>132.85545256250001</v>
      </c>
      <c r="L60" s="44">
        <v>94.4375</v>
      </c>
      <c r="M60" s="119">
        <f t="shared" si="13"/>
        <v>119.1645428125</v>
      </c>
      <c r="N60" s="44">
        <v>82.725000000000009</v>
      </c>
      <c r="O60" s="120">
        <f t="shared" si="14"/>
        <v>104.38530037500001</v>
      </c>
    </row>
    <row r="61" spans="2:15" x14ac:dyDescent="0.25">
      <c r="B61" s="61" t="s">
        <v>159</v>
      </c>
      <c r="C61" s="61" t="s">
        <v>177</v>
      </c>
      <c r="D61" s="62">
        <v>146.296875</v>
      </c>
      <c r="E61" s="119">
        <f t="shared" si="9"/>
        <v>184.60251726562501</v>
      </c>
      <c r="F61" s="62">
        <v>117.03749999999999</v>
      </c>
      <c r="G61" s="119">
        <f t="shared" si="10"/>
        <v>147.6820138125</v>
      </c>
      <c r="H61" s="62">
        <v>112.33750000000001</v>
      </c>
      <c r="I61" s="119">
        <f t="shared" si="11"/>
        <v>141.75138931250001</v>
      </c>
      <c r="J61" s="62">
        <v>110.1875</v>
      </c>
      <c r="K61" s="119">
        <f t="shared" si="12"/>
        <v>139.03844406249999</v>
      </c>
      <c r="L61" s="62">
        <v>92.912499999999994</v>
      </c>
      <c r="M61" s="119">
        <f t="shared" si="13"/>
        <v>117.2402444375</v>
      </c>
      <c r="N61" s="62">
        <v>86.1</v>
      </c>
      <c r="O61" s="120">
        <f t="shared" si="14"/>
        <v>108.64399349999999</v>
      </c>
    </row>
    <row r="62" spans="2:15" x14ac:dyDescent="0.25">
      <c r="B62" s="43" t="s">
        <v>161</v>
      </c>
      <c r="C62" s="43" t="s">
        <v>177</v>
      </c>
      <c r="D62" s="44">
        <v>164.765625</v>
      </c>
      <c r="E62" s="119">
        <f t="shared" si="9"/>
        <v>207.90703242187502</v>
      </c>
      <c r="F62" s="44">
        <v>131.8125</v>
      </c>
      <c r="G62" s="119">
        <f t="shared" si="10"/>
        <v>166.32562593750001</v>
      </c>
      <c r="H62" s="44">
        <v>124.8625</v>
      </c>
      <c r="I62" s="119">
        <f t="shared" si="11"/>
        <v>157.5558726875</v>
      </c>
      <c r="J62" s="44">
        <v>123.6</v>
      </c>
      <c r="K62" s="119">
        <f t="shared" si="12"/>
        <v>155.962806</v>
      </c>
      <c r="L62" s="44">
        <v>105.4375</v>
      </c>
      <c r="M62" s="119">
        <f t="shared" si="13"/>
        <v>133.04472781250001</v>
      </c>
      <c r="N62" s="44">
        <v>98.6</v>
      </c>
      <c r="O62" s="120">
        <f t="shared" si="14"/>
        <v>124.41693099999999</v>
      </c>
    </row>
    <row r="63" spans="2:15" x14ac:dyDescent="0.25">
      <c r="B63" s="43" t="s">
        <v>162</v>
      </c>
      <c r="C63" s="43" t="s">
        <v>177</v>
      </c>
      <c r="D63" s="44">
        <v>168.21875</v>
      </c>
      <c r="E63" s="119">
        <f t="shared" si="9"/>
        <v>212.26430640625</v>
      </c>
      <c r="F63" s="44">
        <v>134.57499999999999</v>
      </c>
      <c r="G63" s="119">
        <f t="shared" si="10"/>
        <v>169.81144512499998</v>
      </c>
      <c r="H63" s="44">
        <v>127.0625</v>
      </c>
      <c r="I63" s="119">
        <f t="shared" si="11"/>
        <v>160.3319096875</v>
      </c>
      <c r="J63" s="44">
        <v>126.1</v>
      </c>
      <c r="K63" s="119">
        <f t="shared" si="12"/>
        <v>159.11739349999999</v>
      </c>
      <c r="L63" s="44">
        <v>108.46249999999999</v>
      </c>
      <c r="M63" s="119">
        <f t="shared" si="13"/>
        <v>136.86177868749999</v>
      </c>
      <c r="N63" s="44">
        <v>100.8125</v>
      </c>
      <c r="O63" s="120">
        <f t="shared" si="14"/>
        <v>127.20874093750001</v>
      </c>
    </row>
    <row r="64" spans="2:15" x14ac:dyDescent="0.25">
      <c r="B64" s="43" t="s">
        <v>163</v>
      </c>
      <c r="C64" s="43" t="s">
        <v>177</v>
      </c>
      <c r="D64" s="44">
        <v>149.46875</v>
      </c>
      <c r="E64" s="119">
        <f t="shared" si="9"/>
        <v>188.60490015625001</v>
      </c>
      <c r="F64" s="44">
        <v>119.57499999999999</v>
      </c>
      <c r="G64" s="119">
        <f t="shared" si="10"/>
        <v>150.883920125</v>
      </c>
      <c r="H64" s="44">
        <v>114.85</v>
      </c>
      <c r="I64" s="119">
        <f t="shared" si="11"/>
        <v>144.92174975</v>
      </c>
      <c r="J64" s="44">
        <v>113.45</v>
      </c>
      <c r="K64" s="119">
        <f t="shared" si="12"/>
        <v>143.15518075</v>
      </c>
      <c r="L64" s="44">
        <v>95.287500000000009</v>
      </c>
      <c r="M64" s="119">
        <f t="shared" si="13"/>
        <v>120.23710256250001</v>
      </c>
      <c r="N64" s="44">
        <v>88.337500000000006</v>
      </c>
      <c r="O64" s="120">
        <f t="shared" si="14"/>
        <v>111.4673493125</v>
      </c>
    </row>
    <row r="65" spans="2:15" x14ac:dyDescent="0.25">
      <c r="B65" s="43" t="s">
        <v>164</v>
      </c>
      <c r="C65" s="43" t="s">
        <v>177</v>
      </c>
      <c r="D65" s="44">
        <v>171.515625</v>
      </c>
      <c r="E65" s="119">
        <f t="shared" si="9"/>
        <v>216.424418671875</v>
      </c>
      <c r="F65" s="44">
        <v>137.21250000000001</v>
      </c>
      <c r="G65" s="119">
        <f t="shared" si="10"/>
        <v>173.1395349375</v>
      </c>
      <c r="H65" s="44">
        <v>116.8125</v>
      </c>
      <c r="I65" s="119">
        <f t="shared" si="11"/>
        <v>147.3981009375</v>
      </c>
      <c r="J65" s="44">
        <v>115.6875</v>
      </c>
      <c r="K65" s="119">
        <f t="shared" si="12"/>
        <v>145.97853656250001</v>
      </c>
      <c r="L65" s="44">
        <v>97.787500000000009</v>
      </c>
      <c r="M65" s="119">
        <f t="shared" si="13"/>
        <v>123.39169006250002</v>
      </c>
      <c r="N65" s="44">
        <v>93.1875</v>
      </c>
      <c r="O65" s="120">
        <f t="shared" si="14"/>
        <v>117.58724906250001</v>
      </c>
    </row>
    <row r="66" spans="2:15" x14ac:dyDescent="0.25">
      <c r="B66" s="43" t="s">
        <v>165</v>
      </c>
      <c r="C66" s="43" t="s">
        <v>177</v>
      </c>
      <c r="D66" s="44">
        <v>152.59375</v>
      </c>
      <c r="E66" s="119">
        <f t="shared" si="9"/>
        <v>192.54813453125001</v>
      </c>
      <c r="F66" s="44">
        <v>122.07499999999999</v>
      </c>
      <c r="G66" s="119">
        <f t="shared" si="10"/>
        <v>154.03850762499999</v>
      </c>
      <c r="H66" s="44">
        <v>117.35</v>
      </c>
      <c r="I66" s="119">
        <f t="shared" si="11"/>
        <v>148.07633724999999</v>
      </c>
      <c r="J66" s="44">
        <v>115.95</v>
      </c>
      <c r="K66" s="119">
        <f t="shared" si="12"/>
        <v>146.30976825000002</v>
      </c>
      <c r="L66" s="44">
        <v>98.462499999999991</v>
      </c>
      <c r="M66" s="119">
        <f t="shared" si="13"/>
        <v>124.2434286875</v>
      </c>
      <c r="N66" s="44">
        <v>90.4375</v>
      </c>
      <c r="O66" s="120">
        <f t="shared" si="14"/>
        <v>114.1172028125</v>
      </c>
    </row>
    <row r="67" spans="2:15" x14ac:dyDescent="0.25">
      <c r="B67" s="61" t="s">
        <v>159</v>
      </c>
      <c r="C67" s="61" t="s">
        <v>178</v>
      </c>
      <c r="D67" s="62">
        <v>217.109375</v>
      </c>
      <c r="E67" s="119">
        <f t="shared" si="9"/>
        <v>273.95620820312502</v>
      </c>
      <c r="F67" s="62">
        <v>173.6875</v>
      </c>
      <c r="G67" s="119">
        <f t="shared" si="10"/>
        <v>219.16496656250001</v>
      </c>
      <c r="H67" s="62">
        <v>159.5625</v>
      </c>
      <c r="I67" s="119">
        <f t="shared" si="11"/>
        <v>201.3415471875</v>
      </c>
      <c r="J67" s="62">
        <v>151.375</v>
      </c>
      <c r="K67" s="119">
        <f t="shared" si="12"/>
        <v>191.010273125</v>
      </c>
      <c r="L67" s="62">
        <v>131.9375</v>
      </c>
      <c r="M67" s="119">
        <f t="shared" si="13"/>
        <v>166.48335531250001</v>
      </c>
      <c r="N67" s="62">
        <v>111.25</v>
      </c>
      <c r="O67" s="120">
        <f t="shared" si="14"/>
        <v>140.37914375</v>
      </c>
    </row>
    <row r="68" spans="2:15" x14ac:dyDescent="0.25">
      <c r="B68" s="43" t="s">
        <v>161</v>
      </c>
      <c r="C68" s="43" t="s">
        <v>178</v>
      </c>
      <c r="D68" s="44">
        <v>232.625</v>
      </c>
      <c r="E68" s="119">
        <f t="shared" si="9"/>
        <v>293.53436687499999</v>
      </c>
      <c r="F68" s="44">
        <v>186.1</v>
      </c>
      <c r="G68" s="119">
        <f t="shared" si="10"/>
        <v>234.8274935</v>
      </c>
      <c r="H68" s="44">
        <v>171.6875</v>
      </c>
      <c r="I68" s="119">
        <f t="shared" si="11"/>
        <v>216.6412965625</v>
      </c>
      <c r="J68" s="44">
        <v>164.71250000000001</v>
      </c>
      <c r="K68" s="119">
        <f t="shared" si="12"/>
        <v>207.83999743750002</v>
      </c>
      <c r="L68" s="44">
        <v>144.4375</v>
      </c>
      <c r="M68" s="119">
        <f t="shared" si="13"/>
        <v>182.25629281249999</v>
      </c>
      <c r="N68" s="44">
        <v>124.97500000000001</v>
      </c>
      <c r="O68" s="120">
        <f t="shared" si="14"/>
        <v>157.69782912500003</v>
      </c>
    </row>
    <row r="69" spans="2:15" x14ac:dyDescent="0.25">
      <c r="B69" s="43" t="s">
        <v>162</v>
      </c>
      <c r="C69" s="43" t="s">
        <v>178</v>
      </c>
      <c r="D69" s="44">
        <v>234.375</v>
      </c>
      <c r="E69" s="119">
        <f t="shared" si="9"/>
        <v>295.74257812500002</v>
      </c>
      <c r="F69" s="44">
        <v>187.5</v>
      </c>
      <c r="G69" s="119">
        <f t="shared" si="10"/>
        <v>236.59406250000001</v>
      </c>
      <c r="H69" s="44">
        <v>174.1875</v>
      </c>
      <c r="I69" s="119">
        <f t="shared" si="11"/>
        <v>219.79588406249999</v>
      </c>
      <c r="J69" s="44">
        <v>167.21250000000001</v>
      </c>
      <c r="K69" s="119">
        <f t="shared" si="12"/>
        <v>210.99458493750001</v>
      </c>
      <c r="L69" s="44">
        <v>146.8125</v>
      </c>
      <c r="M69" s="119">
        <f t="shared" si="13"/>
        <v>185.25315093750001</v>
      </c>
      <c r="N69" s="44">
        <v>126.375</v>
      </c>
      <c r="O69" s="120">
        <f t="shared" si="14"/>
        <v>159.464398125</v>
      </c>
    </row>
    <row r="70" spans="2:15" x14ac:dyDescent="0.25">
      <c r="B70" s="43" t="s">
        <v>163</v>
      </c>
      <c r="C70" s="43" t="s">
        <v>178</v>
      </c>
      <c r="D70" s="44">
        <v>220.234375</v>
      </c>
      <c r="E70" s="119">
        <f t="shared" si="9"/>
        <v>277.89944257812499</v>
      </c>
      <c r="F70" s="44">
        <v>176.1875</v>
      </c>
      <c r="G70" s="119">
        <f t="shared" si="10"/>
        <v>222.3195540625</v>
      </c>
      <c r="H70" s="44">
        <v>162.0625</v>
      </c>
      <c r="I70" s="119">
        <f t="shared" si="11"/>
        <v>204.49613468750002</v>
      </c>
      <c r="J70" s="44">
        <v>153.75</v>
      </c>
      <c r="K70" s="119">
        <f t="shared" si="12"/>
        <v>194.00713125000001</v>
      </c>
      <c r="L70" s="44">
        <v>134.4375</v>
      </c>
      <c r="M70" s="119">
        <f t="shared" si="13"/>
        <v>169.6379428125</v>
      </c>
      <c r="N70" s="44">
        <v>113.875</v>
      </c>
      <c r="O70" s="120">
        <f t="shared" si="14"/>
        <v>143.69146062499999</v>
      </c>
    </row>
    <row r="71" spans="2:15" x14ac:dyDescent="0.25">
      <c r="B71" s="43" t="s">
        <v>164</v>
      </c>
      <c r="C71" s="43" t="s">
        <v>178</v>
      </c>
      <c r="D71" s="44">
        <v>222.03125</v>
      </c>
      <c r="E71" s="119">
        <f t="shared" si="9"/>
        <v>280.16680234375002</v>
      </c>
      <c r="F71" s="44">
        <v>177.625</v>
      </c>
      <c r="G71" s="119">
        <f t="shared" si="10"/>
        <v>224.13344187500002</v>
      </c>
      <c r="H71" s="44">
        <v>164.4375</v>
      </c>
      <c r="I71" s="119">
        <f t="shared" si="11"/>
        <v>207.49299281250001</v>
      </c>
      <c r="J71" s="44">
        <v>157.47499999999999</v>
      </c>
      <c r="K71" s="119">
        <f t="shared" si="12"/>
        <v>198.707466625</v>
      </c>
      <c r="L71" s="44">
        <v>137.35</v>
      </c>
      <c r="M71" s="119">
        <f t="shared" si="13"/>
        <v>173.31303725000001</v>
      </c>
      <c r="N71" s="44">
        <v>116.4375</v>
      </c>
      <c r="O71" s="120">
        <f t="shared" si="14"/>
        <v>146.9249128125</v>
      </c>
    </row>
    <row r="72" spans="2:15" x14ac:dyDescent="0.25">
      <c r="B72" s="43" t="s">
        <v>165</v>
      </c>
      <c r="C72" s="43" t="s">
        <v>178</v>
      </c>
      <c r="D72" s="44">
        <v>222.90625</v>
      </c>
      <c r="E72" s="119">
        <f t="shared" si="9"/>
        <v>281.27090796875001</v>
      </c>
      <c r="F72" s="44">
        <v>178.32499999999999</v>
      </c>
      <c r="G72" s="119">
        <f t="shared" si="10"/>
        <v>225.01672637499999</v>
      </c>
      <c r="H72" s="44">
        <v>164.11249999999998</v>
      </c>
      <c r="I72" s="119">
        <f t="shared" si="11"/>
        <v>207.08289643749998</v>
      </c>
      <c r="J72" s="44">
        <v>156.25</v>
      </c>
      <c r="K72" s="119">
        <f t="shared" si="12"/>
        <v>197.16171875000001</v>
      </c>
      <c r="L72" s="44">
        <v>137.21250000000001</v>
      </c>
      <c r="M72" s="119">
        <f t="shared" si="13"/>
        <v>173.1395349375</v>
      </c>
      <c r="N72" s="44">
        <v>116.375</v>
      </c>
      <c r="O72" s="120">
        <f t="shared" si="14"/>
        <v>146.84604812500001</v>
      </c>
    </row>
    <row r="73" spans="2:15" x14ac:dyDescent="0.25">
      <c r="B73" s="61" t="s">
        <v>159</v>
      </c>
      <c r="C73" s="61" t="s">
        <v>179</v>
      </c>
      <c r="D73" s="62">
        <v>311.21875</v>
      </c>
      <c r="E73" s="119">
        <f t="shared" si="9"/>
        <v>392.70671140625001</v>
      </c>
      <c r="F73" s="62">
        <v>248.97500000000002</v>
      </c>
      <c r="G73" s="119">
        <f t="shared" si="10"/>
        <v>314.16536912500004</v>
      </c>
      <c r="H73" s="62">
        <v>241.6875</v>
      </c>
      <c r="I73" s="119">
        <f t="shared" si="11"/>
        <v>304.96974656250001</v>
      </c>
      <c r="J73" s="62">
        <v>208.4375</v>
      </c>
      <c r="K73" s="119">
        <f t="shared" si="12"/>
        <v>263.0137328125</v>
      </c>
      <c r="L73" s="62">
        <v>180.6875</v>
      </c>
      <c r="M73" s="119">
        <f t="shared" si="13"/>
        <v>227.9978115625</v>
      </c>
      <c r="N73" s="62">
        <v>156.25</v>
      </c>
      <c r="O73" s="120">
        <f t="shared" si="14"/>
        <v>197.16171875000001</v>
      </c>
    </row>
    <row r="74" spans="2:15" x14ac:dyDescent="0.25">
      <c r="B74" s="43" t="s">
        <v>163</v>
      </c>
      <c r="C74" s="43" t="s">
        <v>179</v>
      </c>
      <c r="D74" s="44">
        <v>312.46875</v>
      </c>
      <c r="E74" s="119">
        <f t="shared" si="9"/>
        <v>394.28400515625003</v>
      </c>
      <c r="F74" s="44">
        <v>249.97499999999999</v>
      </c>
      <c r="G74" s="119">
        <f t="shared" si="10"/>
        <v>315.427204125</v>
      </c>
      <c r="H74" s="44">
        <v>242.91250000000002</v>
      </c>
      <c r="I74" s="119">
        <f t="shared" si="11"/>
        <v>306.51549443750002</v>
      </c>
      <c r="J74" s="44">
        <v>210</v>
      </c>
      <c r="K74" s="119">
        <f t="shared" si="12"/>
        <v>264.98534999999998</v>
      </c>
      <c r="L74" s="44">
        <v>183.1875</v>
      </c>
      <c r="M74" s="119">
        <f t="shared" si="13"/>
        <v>231.1523990625</v>
      </c>
      <c r="N74" s="44">
        <v>158.875</v>
      </c>
      <c r="O74" s="120">
        <f t="shared" si="14"/>
        <v>200.474035625</v>
      </c>
    </row>
    <row r="75" spans="2:15" x14ac:dyDescent="0.25">
      <c r="B75" s="43" t="s">
        <v>165</v>
      </c>
      <c r="C75" s="43" t="s">
        <v>179</v>
      </c>
      <c r="D75" s="44">
        <v>314.921875</v>
      </c>
      <c r="E75" s="119">
        <f t="shared" si="9"/>
        <v>397.37944414062503</v>
      </c>
      <c r="F75" s="44">
        <v>251.9375</v>
      </c>
      <c r="G75" s="119">
        <f t="shared" si="10"/>
        <v>317.90355531250003</v>
      </c>
      <c r="H75" s="44">
        <v>245.96250000000001</v>
      </c>
      <c r="I75" s="119">
        <f t="shared" si="11"/>
        <v>310.36409118750004</v>
      </c>
      <c r="J75" s="44">
        <v>213.6</v>
      </c>
      <c r="K75" s="119">
        <f t="shared" si="12"/>
        <v>269.52795600000002</v>
      </c>
      <c r="L75" s="44">
        <v>185.8125</v>
      </c>
      <c r="M75" s="119">
        <f t="shared" si="13"/>
        <v>234.46471593750002</v>
      </c>
      <c r="N75" s="44">
        <v>162.35</v>
      </c>
      <c r="O75" s="120">
        <f t="shared" si="14"/>
        <v>204.85891225</v>
      </c>
    </row>
    <row r="77" spans="2:15" x14ac:dyDescent="0.25">
      <c r="B77" s="60" t="s">
        <v>268</v>
      </c>
    </row>
    <row r="78" spans="2:15" x14ac:dyDescent="0.25">
      <c r="B78" s="150" t="s">
        <v>269</v>
      </c>
      <c r="C78" s="150"/>
      <c r="D78" s="150"/>
      <c r="E78" s="150"/>
      <c r="F78" s="150"/>
      <c r="G78" s="150"/>
      <c r="H78" s="150"/>
      <c r="I78" s="93"/>
    </row>
    <row r="79" spans="2:15" x14ac:dyDescent="0.25">
      <c r="B79" s="152"/>
      <c r="C79" s="152"/>
      <c r="D79" s="152"/>
      <c r="E79" s="152"/>
      <c r="F79" s="152"/>
      <c r="G79" s="152"/>
      <c r="H79" s="152"/>
      <c r="I79" s="94"/>
    </row>
    <row r="80" spans="2:15" x14ac:dyDescent="0.25">
      <c r="B80" s="94"/>
      <c r="C80" s="94"/>
      <c r="D80" s="94"/>
      <c r="E80" s="94"/>
      <c r="F80" s="94"/>
      <c r="G80" s="94"/>
      <c r="H80" s="94"/>
      <c r="I80" s="94"/>
    </row>
    <row r="81" spans="2:15" x14ac:dyDescent="0.25">
      <c r="B81" s="45" t="s">
        <v>180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</row>
    <row r="82" spans="2:15" x14ac:dyDescent="0.25">
      <c r="B82" s="47" t="s">
        <v>181</v>
      </c>
      <c r="C82" s="131" t="s">
        <v>182</v>
      </c>
      <c r="D82" s="47" t="s">
        <v>183</v>
      </c>
      <c r="E82" s="122" t="s">
        <v>302</v>
      </c>
      <c r="F82" s="47" t="s">
        <v>184</v>
      </c>
      <c r="G82" s="122" t="s">
        <v>302</v>
      </c>
      <c r="H82" s="47" t="s">
        <v>148</v>
      </c>
      <c r="I82" s="122" t="s">
        <v>302</v>
      </c>
      <c r="J82" s="47" t="s">
        <v>185</v>
      </c>
      <c r="K82" s="122" t="s">
        <v>302</v>
      </c>
      <c r="L82" s="47" t="s">
        <v>186</v>
      </c>
      <c r="M82" s="122" t="s">
        <v>302</v>
      </c>
      <c r="N82" s="47" t="s">
        <v>149</v>
      </c>
      <c r="O82" s="122" t="s">
        <v>302</v>
      </c>
    </row>
    <row r="83" spans="2:15" x14ac:dyDescent="0.25">
      <c r="B83" s="92" t="s">
        <v>187</v>
      </c>
      <c r="C83" s="132"/>
      <c r="D83" s="35" t="s">
        <v>158</v>
      </c>
      <c r="E83" s="123"/>
      <c r="F83" s="35" t="s">
        <v>158</v>
      </c>
      <c r="G83" s="123"/>
      <c r="H83" s="92" t="s">
        <v>158</v>
      </c>
      <c r="I83" s="123"/>
      <c r="J83" s="35" t="s">
        <v>158</v>
      </c>
      <c r="K83" s="123"/>
      <c r="L83" s="35" t="s">
        <v>158</v>
      </c>
      <c r="M83" s="123"/>
      <c r="N83" s="35" t="s">
        <v>158</v>
      </c>
      <c r="O83" s="123"/>
    </row>
    <row r="84" spans="2:15" x14ac:dyDescent="0.25">
      <c r="B84" s="48" t="s">
        <v>188</v>
      </c>
      <c r="C84" s="5" t="s">
        <v>55</v>
      </c>
      <c r="D84" s="24">
        <v>20</v>
      </c>
      <c r="E84" s="124">
        <f>SUM(D84*1.34)</f>
        <v>26.8</v>
      </c>
      <c r="F84" s="24">
        <v>19</v>
      </c>
      <c r="G84" s="124">
        <f>SUM(F84*1.34)</f>
        <v>25.46</v>
      </c>
      <c r="H84" s="24">
        <v>18.05</v>
      </c>
      <c r="I84" s="124">
        <f>SUM(H84*1.34)</f>
        <v>24.187000000000001</v>
      </c>
      <c r="J84" s="24">
        <v>16.53</v>
      </c>
      <c r="K84" s="124">
        <f>SUM(J84*1.34)</f>
        <v>22.150200000000002</v>
      </c>
      <c r="L84" s="24">
        <v>14.53</v>
      </c>
      <c r="M84" s="124">
        <f>SUM(L84*1.34)</f>
        <v>19.470200000000002</v>
      </c>
      <c r="N84" s="24">
        <v>12.168000000000001</v>
      </c>
      <c r="O84" s="124">
        <f>SUM(N84*1.34)</f>
        <v>16.305120000000002</v>
      </c>
    </row>
    <row r="85" spans="2:15" x14ac:dyDescent="0.25">
      <c r="B85" s="48" t="s">
        <v>189</v>
      </c>
      <c r="C85" s="5" t="s">
        <v>55</v>
      </c>
      <c r="D85" s="24">
        <v>25</v>
      </c>
      <c r="E85" s="124">
        <f t="shared" ref="E85:E95" si="15">SUM(D85*1.34)</f>
        <v>33.5</v>
      </c>
      <c r="F85" s="24">
        <v>23.75</v>
      </c>
      <c r="G85" s="124">
        <f t="shared" ref="G85:G95" si="16">SUM(F85*1.34)</f>
        <v>31.825000000000003</v>
      </c>
      <c r="H85" s="24">
        <v>22.5625</v>
      </c>
      <c r="I85" s="124">
        <f t="shared" ref="I85:I95" si="17">SUM(H85*1.34)</f>
        <v>30.233750000000001</v>
      </c>
      <c r="J85" s="24">
        <v>20.661666666666665</v>
      </c>
      <c r="K85" s="124">
        <f t="shared" ref="K85:K95" si="18">SUM(J85*1.34)</f>
        <v>27.686633333333333</v>
      </c>
      <c r="L85" s="24">
        <v>18.161249999999999</v>
      </c>
      <c r="M85" s="124">
        <f t="shared" ref="M85:O95" si="19">SUM(L85*1.34)</f>
        <v>24.336075000000001</v>
      </c>
      <c r="N85" s="24">
        <v>15.208000000000002</v>
      </c>
      <c r="O85" s="124">
        <f t="shared" si="19"/>
        <v>20.378720000000005</v>
      </c>
    </row>
    <row r="86" spans="2:15" x14ac:dyDescent="0.25">
      <c r="B86" s="48" t="s">
        <v>190</v>
      </c>
      <c r="C86" s="5" t="s">
        <v>55</v>
      </c>
      <c r="D86" s="24">
        <v>20</v>
      </c>
      <c r="E86" s="124">
        <f t="shared" si="15"/>
        <v>26.8</v>
      </c>
      <c r="F86" s="24">
        <v>19</v>
      </c>
      <c r="G86" s="124">
        <f t="shared" si="16"/>
        <v>25.46</v>
      </c>
      <c r="H86" s="24">
        <v>18.05</v>
      </c>
      <c r="I86" s="124">
        <f t="shared" si="17"/>
        <v>24.187000000000001</v>
      </c>
      <c r="J86" s="24">
        <v>16.53</v>
      </c>
      <c r="K86" s="124">
        <f t="shared" si="18"/>
        <v>22.150200000000002</v>
      </c>
      <c r="L86" s="24">
        <v>14.53</v>
      </c>
      <c r="M86" s="124">
        <f t="shared" si="19"/>
        <v>19.470200000000002</v>
      </c>
      <c r="N86" s="24">
        <v>12.168000000000001</v>
      </c>
      <c r="O86" s="124">
        <f t="shared" si="19"/>
        <v>16.305120000000002</v>
      </c>
    </row>
    <row r="87" spans="2:15" x14ac:dyDescent="0.25">
      <c r="B87" s="48" t="s">
        <v>191</v>
      </c>
      <c r="C87" s="5" t="s">
        <v>55</v>
      </c>
      <c r="D87" s="24">
        <v>25</v>
      </c>
      <c r="E87" s="124">
        <f t="shared" si="15"/>
        <v>33.5</v>
      </c>
      <c r="F87" s="24">
        <v>23.75</v>
      </c>
      <c r="G87" s="124">
        <f t="shared" si="16"/>
        <v>31.825000000000003</v>
      </c>
      <c r="H87" s="24">
        <v>22.5625</v>
      </c>
      <c r="I87" s="124">
        <f t="shared" si="17"/>
        <v>30.233750000000001</v>
      </c>
      <c r="J87" s="24">
        <v>20.661666666666665</v>
      </c>
      <c r="K87" s="124">
        <f t="shared" si="18"/>
        <v>27.686633333333333</v>
      </c>
      <c r="L87" s="24">
        <v>18.161249999999999</v>
      </c>
      <c r="M87" s="124">
        <f t="shared" si="19"/>
        <v>24.336075000000001</v>
      </c>
      <c r="N87" s="24">
        <v>15.208000000000002</v>
      </c>
      <c r="O87" s="124">
        <f t="shared" si="19"/>
        <v>20.378720000000005</v>
      </c>
    </row>
    <row r="88" spans="2:15" x14ac:dyDescent="0.25">
      <c r="B88" s="48" t="s">
        <v>188</v>
      </c>
      <c r="C88" s="5" t="s">
        <v>57</v>
      </c>
      <c r="D88" s="24">
        <v>20</v>
      </c>
      <c r="E88" s="124">
        <f t="shared" si="15"/>
        <v>26.8</v>
      </c>
      <c r="F88" s="24">
        <v>19</v>
      </c>
      <c r="G88" s="124">
        <f t="shared" si="16"/>
        <v>25.46</v>
      </c>
      <c r="H88" s="24">
        <v>18.05</v>
      </c>
      <c r="I88" s="124">
        <f t="shared" si="17"/>
        <v>24.187000000000001</v>
      </c>
      <c r="J88" s="24">
        <v>16.53</v>
      </c>
      <c r="K88" s="124">
        <f t="shared" si="18"/>
        <v>22.150200000000002</v>
      </c>
      <c r="L88" s="24">
        <v>14.53</v>
      </c>
      <c r="M88" s="124">
        <f t="shared" si="19"/>
        <v>19.470200000000002</v>
      </c>
      <c r="N88" s="24">
        <v>12.168000000000001</v>
      </c>
      <c r="O88" s="124">
        <f t="shared" si="19"/>
        <v>16.305120000000002</v>
      </c>
    </row>
    <row r="89" spans="2:15" x14ac:dyDescent="0.25">
      <c r="B89" s="48" t="s">
        <v>189</v>
      </c>
      <c r="C89" s="5" t="s">
        <v>57</v>
      </c>
      <c r="D89" s="24">
        <v>25</v>
      </c>
      <c r="E89" s="124">
        <f t="shared" si="15"/>
        <v>33.5</v>
      </c>
      <c r="F89" s="24">
        <v>23.75</v>
      </c>
      <c r="G89" s="124">
        <f t="shared" si="16"/>
        <v>31.825000000000003</v>
      </c>
      <c r="H89" s="24">
        <v>22.5625</v>
      </c>
      <c r="I89" s="124">
        <f t="shared" si="17"/>
        <v>30.233750000000001</v>
      </c>
      <c r="J89" s="24">
        <v>20.661666666666665</v>
      </c>
      <c r="K89" s="124">
        <f t="shared" si="18"/>
        <v>27.686633333333333</v>
      </c>
      <c r="L89" s="24">
        <v>18.161249999999999</v>
      </c>
      <c r="M89" s="124">
        <f t="shared" si="19"/>
        <v>24.336075000000001</v>
      </c>
      <c r="N89" s="24">
        <v>15.208000000000002</v>
      </c>
      <c r="O89" s="124">
        <f t="shared" si="19"/>
        <v>20.378720000000005</v>
      </c>
    </row>
    <row r="90" spans="2:15" x14ac:dyDescent="0.25">
      <c r="B90" s="48" t="s">
        <v>190</v>
      </c>
      <c r="C90" s="5" t="s">
        <v>57</v>
      </c>
      <c r="D90" s="24">
        <v>20</v>
      </c>
      <c r="E90" s="124">
        <f t="shared" si="15"/>
        <v>26.8</v>
      </c>
      <c r="F90" s="24">
        <v>19</v>
      </c>
      <c r="G90" s="124">
        <f t="shared" si="16"/>
        <v>25.46</v>
      </c>
      <c r="H90" s="24">
        <v>18.05</v>
      </c>
      <c r="I90" s="124">
        <f t="shared" si="17"/>
        <v>24.187000000000001</v>
      </c>
      <c r="J90" s="24">
        <v>16.53</v>
      </c>
      <c r="K90" s="124">
        <f t="shared" si="18"/>
        <v>22.150200000000002</v>
      </c>
      <c r="L90" s="24">
        <v>14.53</v>
      </c>
      <c r="M90" s="124">
        <f t="shared" si="19"/>
        <v>19.470200000000002</v>
      </c>
      <c r="N90" s="24">
        <v>12.168000000000001</v>
      </c>
      <c r="O90" s="124">
        <f t="shared" si="19"/>
        <v>16.305120000000002</v>
      </c>
    </row>
    <row r="91" spans="2:15" x14ac:dyDescent="0.25">
      <c r="B91" s="48" t="s">
        <v>191</v>
      </c>
      <c r="C91" s="5" t="s">
        <v>57</v>
      </c>
      <c r="D91" s="24">
        <v>25</v>
      </c>
      <c r="E91" s="124">
        <f t="shared" si="15"/>
        <v>33.5</v>
      </c>
      <c r="F91" s="24">
        <v>23.75</v>
      </c>
      <c r="G91" s="124">
        <f t="shared" si="16"/>
        <v>31.825000000000003</v>
      </c>
      <c r="H91" s="24">
        <v>22.5625</v>
      </c>
      <c r="I91" s="124">
        <f t="shared" si="17"/>
        <v>30.233750000000001</v>
      </c>
      <c r="J91" s="24">
        <v>20.661666666666665</v>
      </c>
      <c r="K91" s="124">
        <f t="shared" si="18"/>
        <v>27.686633333333333</v>
      </c>
      <c r="L91" s="24">
        <v>18.161249999999999</v>
      </c>
      <c r="M91" s="124">
        <f t="shared" si="19"/>
        <v>24.336075000000001</v>
      </c>
      <c r="N91" s="24">
        <v>15.208000000000002</v>
      </c>
      <c r="O91" s="124">
        <f t="shared" si="19"/>
        <v>20.378720000000005</v>
      </c>
    </row>
    <row r="92" spans="2:15" x14ac:dyDescent="0.25">
      <c r="B92" s="48" t="s">
        <v>188</v>
      </c>
      <c r="C92" s="49" t="s">
        <v>58</v>
      </c>
      <c r="D92" s="24">
        <v>20</v>
      </c>
      <c r="E92" s="124">
        <f t="shared" si="15"/>
        <v>26.8</v>
      </c>
      <c r="F92" s="24">
        <v>19</v>
      </c>
      <c r="G92" s="124">
        <f t="shared" si="16"/>
        <v>25.46</v>
      </c>
      <c r="H92" s="24">
        <v>18.05</v>
      </c>
      <c r="I92" s="124">
        <f t="shared" si="17"/>
        <v>24.187000000000001</v>
      </c>
      <c r="J92" s="24">
        <v>16.53</v>
      </c>
      <c r="K92" s="124">
        <f t="shared" si="18"/>
        <v>22.150200000000002</v>
      </c>
      <c r="L92" s="24">
        <v>14.53</v>
      </c>
      <c r="M92" s="124">
        <f t="shared" si="19"/>
        <v>19.470200000000002</v>
      </c>
      <c r="N92" s="24">
        <v>12.168000000000001</v>
      </c>
      <c r="O92" s="124">
        <f t="shared" si="19"/>
        <v>16.305120000000002</v>
      </c>
    </row>
    <row r="93" spans="2:15" x14ac:dyDescent="0.25">
      <c r="B93" s="48" t="s">
        <v>189</v>
      </c>
      <c r="C93" s="49" t="s">
        <v>58</v>
      </c>
      <c r="D93" s="24">
        <v>25</v>
      </c>
      <c r="E93" s="124">
        <f t="shared" si="15"/>
        <v>33.5</v>
      </c>
      <c r="F93" s="24">
        <v>23.75</v>
      </c>
      <c r="G93" s="124">
        <f t="shared" si="16"/>
        <v>31.825000000000003</v>
      </c>
      <c r="H93" s="24">
        <v>22.5625</v>
      </c>
      <c r="I93" s="124">
        <f t="shared" si="17"/>
        <v>30.233750000000001</v>
      </c>
      <c r="J93" s="24">
        <v>20.661666666666665</v>
      </c>
      <c r="K93" s="124">
        <f t="shared" si="18"/>
        <v>27.686633333333333</v>
      </c>
      <c r="L93" s="24">
        <v>18.161249999999999</v>
      </c>
      <c r="M93" s="124">
        <f t="shared" si="19"/>
        <v>24.336075000000001</v>
      </c>
      <c r="N93" s="24">
        <v>15.208000000000002</v>
      </c>
      <c r="O93" s="124">
        <f t="shared" si="19"/>
        <v>20.378720000000005</v>
      </c>
    </row>
    <row r="94" spans="2:15" x14ac:dyDescent="0.25">
      <c r="B94" s="48" t="s">
        <v>190</v>
      </c>
      <c r="C94" s="49" t="s">
        <v>58</v>
      </c>
      <c r="D94" s="24">
        <v>20</v>
      </c>
      <c r="E94" s="124">
        <f t="shared" si="15"/>
        <v>26.8</v>
      </c>
      <c r="F94" s="24">
        <v>19</v>
      </c>
      <c r="G94" s="124">
        <f t="shared" si="16"/>
        <v>25.46</v>
      </c>
      <c r="H94" s="24">
        <v>18.05</v>
      </c>
      <c r="I94" s="124">
        <f t="shared" si="17"/>
        <v>24.187000000000001</v>
      </c>
      <c r="J94" s="24">
        <v>16.53</v>
      </c>
      <c r="K94" s="124">
        <f t="shared" si="18"/>
        <v>22.150200000000002</v>
      </c>
      <c r="L94" s="24">
        <v>14.53</v>
      </c>
      <c r="M94" s="124">
        <f t="shared" si="19"/>
        <v>19.470200000000002</v>
      </c>
      <c r="N94" s="24">
        <v>12.168000000000001</v>
      </c>
      <c r="O94" s="124">
        <f t="shared" si="19"/>
        <v>16.305120000000002</v>
      </c>
    </row>
    <row r="95" spans="2:15" x14ac:dyDescent="0.25">
      <c r="B95" s="48" t="s">
        <v>191</v>
      </c>
      <c r="C95" s="49" t="s">
        <v>58</v>
      </c>
      <c r="D95" s="24">
        <v>25</v>
      </c>
      <c r="E95" s="124">
        <f t="shared" si="15"/>
        <v>33.5</v>
      </c>
      <c r="F95" s="24">
        <v>23.75</v>
      </c>
      <c r="G95" s="124">
        <f t="shared" si="16"/>
        <v>31.825000000000003</v>
      </c>
      <c r="H95" s="24">
        <v>22.5625</v>
      </c>
      <c r="I95" s="124">
        <f t="shared" si="17"/>
        <v>30.233750000000001</v>
      </c>
      <c r="J95" s="24">
        <v>20.661666666666665</v>
      </c>
      <c r="K95" s="124">
        <f t="shared" si="18"/>
        <v>27.686633333333333</v>
      </c>
      <c r="L95" s="24">
        <v>18.161249999999999</v>
      </c>
      <c r="M95" s="124">
        <f t="shared" si="19"/>
        <v>24.336075000000001</v>
      </c>
      <c r="N95" s="24">
        <v>15.208000000000002</v>
      </c>
      <c r="O95" s="124">
        <f t="shared" si="19"/>
        <v>20.378720000000005</v>
      </c>
    </row>
    <row r="97" spans="2:15" x14ac:dyDescent="0.25">
      <c r="B97" s="60"/>
    </row>
    <row r="99" spans="2:15" x14ac:dyDescent="0.25">
      <c r="B99" s="50" t="s">
        <v>192</v>
      </c>
      <c r="C99" s="131" t="s">
        <v>182</v>
      </c>
      <c r="D99" s="51" t="s">
        <v>183</v>
      </c>
      <c r="E99" s="122" t="s">
        <v>302</v>
      </c>
      <c r="F99" s="51" t="s">
        <v>184</v>
      </c>
      <c r="G99" s="122" t="s">
        <v>302</v>
      </c>
      <c r="H99" s="51" t="s">
        <v>148</v>
      </c>
      <c r="I99" s="122" t="s">
        <v>302</v>
      </c>
      <c r="J99" s="51" t="s">
        <v>185</v>
      </c>
      <c r="K99" s="122" t="s">
        <v>302</v>
      </c>
      <c r="L99" s="51" t="s">
        <v>186</v>
      </c>
      <c r="M99" s="122" t="s">
        <v>302</v>
      </c>
      <c r="N99" s="51" t="s">
        <v>149</v>
      </c>
      <c r="O99" s="122" t="s">
        <v>302</v>
      </c>
    </row>
    <row r="100" spans="2:15" x14ac:dyDescent="0.25">
      <c r="B100" s="92" t="s">
        <v>193</v>
      </c>
      <c r="C100" s="132"/>
      <c r="D100" s="35" t="s">
        <v>158</v>
      </c>
      <c r="E100" s="123"/>
      <c r="F100" s="35" t="s">
        <v>158</v>
      </c>
      <c r="G100" s="123"/>
      <c r="H100" s="92" t="s">
        <v>158</v>
      </c>
      <c r="I100" s="123"/>
      <c r="J100" s="35" t="s">
        <v>158</v>
      </c>
      <c r="K100" s="123"/>
      <c r="L100" s="35" t="s">
        <v>158</v>
      </c>
      <c r="M100" s="123"/>
      <c r="N100" s="35" t="s">
        <v>158</v>
      </c>
      <c r="O100" s="123"/>
    </row>
    <row r="101" spans="2:15" x14ac:dyDescent="0.25">
      <c r="B101" s="48" t="s">
        <v>194</v>
      </c>
      <c r="C101" s="13" t="s">
        <v>195</v>
      </c>
      <c r="D101" s="24">
        <v>26</v>
      </c>
      <c r="E101" s="124">
        <f>SUM(D101*1.34)</f>
        <v>34.840000000000003</v>
      </c>
      <c r="F101" s="24">
        <v>15</v>
      </c>
      <c r="G101" s="124">
        <f>SUM(F101*1.34)</f>
        <v>20.100000000000001</v>
      </c>
      <c r="H101" s="24">
        <v>8.75</v>
      </c>
      <c r="I101" s="124">
        <f>SUM(H101*1.34)</f>
        <v>11.725000000000001</v>
      </c>
      <c r="J101" s="24">
        <v>6.666666666666667</v>
      </c>
      <c r="K101" s="124">
        <f>SUM(J101*1.34)</f>
        <v>8.9333333333333336</v>
      </c>
      <c r="L101" s="24">
        <v>6.25</v>
      </c>
      <c r="M101" s="124">
        <f>SUM(L101*1.34)</f>
        <v>8.375</v>
      </c>
      <c r="N101" s="24">
        <v>6</v>
      </c>
      <c r="O101" s="124">
        <f>SUM(N101*1.34)</f>
        <v>8.0400000000000009</v>
      </c>
    </row>
    <row r="102" spans="2:15" x14ac:dyDescent="0.25">
      <c r="B102" s="52" t="s">
        <v>196</v>
      </c>
      <c r="C102" s="13" t="s">
        <v>195</v>
      </c>
      <c r="D102" s="24">
        <v>30</v>
      </c>
      <c r="E102" s="124">
        <f t="shared" ref="E102:E109" si="20">SUM(D102*1.34)</f>
        <v>40.200000000000003</v>
      </c>
      <c r="F102" s="24">
        <v>17</v>
      </c>
      <c r="G102" s="124">
        <f t="shared" ref="G102:G109" si="21">SUM(F102*1.34)</f>
        <v>22.78</v>
      </c>
      <c r="H102" s="24">
        <v>10.5</v>
      </c>
      <c r="I102" s="124">
        <f t="shared" ref="I102:I109" si="22">SUM(H102*1.34)</f>
        <v>14.07</v>
      </c>
      <c r="J102" s="24">
        <v>8.3333333333333339</v>
      </c>
      <c r="K102" s="124">
        <f t="shared" ref="K102:K109" si="23">SUM(J102*1.34)</f>
        <v>11.166666666666668</v>
      </c>
      <c r="L102" s="24">
        <v>7.25</v>
      </c>
      <c r="M102" s="124">
        <f t="shared" ref="M102:O109" si="24">SUM(L102*1.34)</f>
        <v>9.7149999999999999</v>
      </c>
      <c r="N102" s="24">
        <v>6.5</v>
      </c>
      <c r="O102" s="124">
        <f t="shared" si="24"/>
        <v>8.7100000000000009</v>
      </c>
    </row>
    <row r="103" spans="2:15" x14ac:dyDescent="0.25">
      <c r="B103" s="5" t="s">
        <v>197</v>
      </c>
      <c r="C103" s="13" t="s">
        <v>195</v>
      </c>
      <c r="D103" s="24">
        <v>35</v>
      </c>
      <c r="E103" s="124">
        <f t="shared" si="20"/>
        <v>46.900000000000006</v>
      </c>
      <c r="F103" s="24">
        <v>20</v>
      </c>
      <c r="G103" s="124">
        <f t="shared" si="21"/>
        <v>26.8</v>
      </c>
      <c r="H103" s="24">
        <v>12.5</v>
      </c>
      <c r="I103" s="124">
        <f t="shared" si="22"/>
        <v>16.75</v>
      </c>
      <c r="J103" s="24">
        <v>9.6666666666666661</v>
      </c>
      <c r="K103" s="124">
        <f t="shared" si="23"/>
        <v>12.953333333333333</v>
      </c>
      <c r="L103" s="24">
        <v>8.125</v>
      </c>
      <c r="M103" s="124">
        <f t="shared" si="24"/>
        <v>10.887500000000001</v>
      </c>
      <c r="N103" s="24">
        <v>7</v>
      </c>
      <c r="O103" s="124">
        <f t="shared" si="24"/>
        <v>9.3800000000000008</v>
      </c>
    </row>
    <row r="104" spans="2:15" x14ac:dyDescent="0.25">
      <c r="B104" s="48" t="s">
        <v>194</v>
      </c>
      <c r="C104" s="13" t="s">
        <v>198</v>
      </c>
      <c r="D104" s="24">
        <v>28</v>
      </c>
      <c r="E104" s="124">
        <f t="shared" si="20"/>
        <v>37.520000000000003</v>
      </c>
      <c r="F104" s="24">
        <v>16</v>
      </c>
      <c r="G104" s="124">
        <f t="shared" si="21"/>
        <v>21.44</v>
      </c>
      <c r="H104" s="24">
        <v>9.25</v>
      </c>
      <c r="I104" s="124">
        <f t="shared" si="22"/>
        <v>12.395000000000001</v>
      </c>
      <c r="J104" s="24">
        <v>7</v>
      </c>
      <c r="K104" s="124">
        <f t="shared" si="23"/>
        <v>9.3800000000000008</v>
      </c>
      <c r="L104" s="24">
        <v>6.5</v>
      </c>
      <c r="M104" s="124">
        <f t="shared" si="24"/>
        <v>8.7100000000000009</v>
      </c>
      <c r="N104" s="24">
        <v>6.2</v>
      </c>
      <c r="O104" s="124">
        <f t="shared" si="24"/>
        <v>8.3080000000000016</v>
      </c>
    </row>
    <row r="105" spans="2:15" x14ac:dyDescent="0.25">
      <c r="B105" s="52" t="s">
        <v>196</v>
      </c>
      <c r="C105" s="53" t="s">
        <v>198</v>
      </c>
      <c r="D105" s="24">
        <v>32</v>
      </c>
      <c r="E105" s="124">
        <f t="shared" si="20"/>
        <v>42.88</v>
      </c>
      <c r="F105" s="24">
        <v>18</v>
      </c>
      <c r="G105" s="124">
        <f t="shared" si="21"/>
        <v>24.12</v>
      </c>
      <c r="H105" s="24">
        <v>11</v>
      </c>
      <c r="I105" s="124">
        <f t="shared" si="22"/>
        <v>14.74</v>
      </c>
      <c r="J105" s="24">
        <v>8.6666666666666661</v>
      </c>
      <c r="K105" s="124">
        <f t="shared" si="23"/>
        <v>11.613333333333333</v>
      </c>
      <c r="L105" s="24">
        <v>7.5</v>
      </c>
      <c r="M105" s="124">
        <f t="shared" si="24"/>
        <v>10.050000000000001</v>
      </c>
      <c r="N105" s="24">
        <v>6.7</v>
      </c>
      <c r="O105" s="124">
        <f t="shared" si="24"/>
        <v>8.9780000000000015</v>
      </c>
    </row>
    <row r="106" spans="2:15" x14ac:dyDescent="0.25">
      <c r="B106" s="5" t="s">
        <v>197</v>
      </c>
      <c r="C106" s="53" t="s">
        <v>198</v>
      </c>
      <c r="D106" s="24">
        <v>37</v>
      </c>
      <c r="E106" s="124">
        <f t="shared" si="20"/>
        <v>49.580000000000005</v>
      </c>
      <c r="F106" s="24">
        <v>21</v>
      </c>
      <c r="G106" s="124">
        <f t="shared" si="21"/>
        <v>28.14</v>
      </c>
      <c r="H106" s="24">
        <v>13</v>
      </c>
      <c r="I106" s="124">
        <f t="shared" si="22"/>
        <v>17.420000000000002</v>
      </c>
      <c r="J106" s="24">
        <v>10</v>
      </c>
      <c r="K106" s="124">
        <f t="shared" si="23"/>
        <v>13.4</v>
      </c>
      <c r="L106" s="24">
        <v>8.375</v>
      </c>
      <c r="M106" s="124">
        <f t="shared" si="24"/>
        <v>11.2225</v>
      </c>
      <c r="N106" s="24">
        <v>7.2</v>
      </c>
      <c r="O106" s="124">
        <f t="shared" si="24"/>
        <v>9.6480000000000015</v>
      </c>
    </row>
    <row r="107" spans="2:15" x14ac:dyDescent="0.25">
      <c r="B107" s="48" t="s">
        <v>194</v>
      </c>
      <c r="C107" s="13" t="s">
        <v>199</v>
      </c>
      <c r="D107" s="24">
        <v>30</v>
      </c>
      <c r="E107" s="124">
        <f t="shared" si="20"/>
        <v>40.200000000000003</v>
      </c>
      <c r="F107" s="24">
        <v>17</v>
      </c>
      <c r="G107" s="124">
        <f t="shared" si="21"/>
        <v>22.78</v>
      </c>
      <c r="H107" s="24">
        <v>9.75</v>
      </c>
      <c r="I107" s="124">
        <f t="shared" si="22"/>
        <v>13.065000000000001</v>
      </c>
      <c r="J107" s="24">
        <v>7.333333333333333</v>
      </c>
      <c r="K107" s="124">
        <f t="shared" si="23"/>
        <v>9.8266666666666662</v>
      </c>
      <c r="L107" s="24">
        <v>6.75</v>
      </c>
      <c r="M107" s="124">
        <f t="shared" si="24"/>
        <v>9.0449999999999999</v>
      </c>
      <c r="N107" s="24">
        <v>6.4</v>
      </c>
      <c r="O107" s="124">
        <f t="shared" si="24"/>
        <v>8.5760000000000005</v>
      </c>
    </row>
    <row r="108" spans="2:15" x14ac:dyDescent="0.25">
      <c r="B108" s="52" t="s">
        <v>196</v>
      </c>
      <c r="C108" s="13" t="s">
        <v>199</v>
      </c>
      <c r="D108" s="24">
        <v>35</v>
      </c>
      <c r="E108" s="124">
        <f t="shared" si="20"/>
        <v>46.900000000000006</v>
      </c>
      <c r="F108" s="24">
        <v>20</v>
      </c>
      <c r="G108" s="124">
        <f t="shared" si="21"/>
        <v>26.8</v>
      </c>
      <c r="H108" s="24">
        <v>12</v>
      </c>
      <c r="I108" s="124">
        <f t="shared" si="22"/>
        <v>16.080000000000002</v>
      </c>
      <c r="J108" s="24">
        <v>9.3333333333333339</v>
      </c>
      <c r="K108" s="124">
        <f t="shared" si="23"/>
        <v>12.506666666666668</v>
      </c>
      <c r="L108" s="24">
        <v>8</v>
      </c>
      <c r="M108" s="124">
        <f t="shared" si="24"/>
        <v>10.72</v>
      </c>
      <c r="N108" s="24">
        <v>7.1</v>
      </c>
      <c r="O108" s="124">
        <f t="shared" si="24"/>
        <v>9.5139999999999993</v>
      </c>
    </row>
    <row r="109" spans="2:15" x14ac:dyDescent="0.25">
      <c r="B109" s="5" t="s">
        <v>197</v>
      </c>
      <c r="C109" s="13" t="s">
        <v>199</v>
      </c>
      <c r="D109" s="24">
        <v>40</v>
      </c>
      <c r="E109" s="124">
        <f t="shared" si="20"/>
        <v>53.6</v>
      </c>
      <c r="F109" s="24">
        <v>22.5</v>
      </c>
      <c r="G109" s="124">
        <f t="shared" si="21"/>
        <v>30.150000000000002</v>
      </c>
      <c r="H109" s="24">
        <v>13.75</v>
      </c>
      <c r="I109" s="124">
        <f t="shared" si="22"/>
        <v>18.425000000000001</v>
      </c>
      <c r="J109" s="24">
        <v>10</v>
      </c>
      <c r="K109" s="124">
        <f t="shared" si="23"/>
        <v>13.4</v>
      </c>
      <c r="L109" s="24">
        <v>8.75</v>
      </c>
      <c r="M109" s="124">
        <f t="shared" si="24"/>
        <v>11.725000000000001</v>
      </c>
      <c r="N109" s="24">
        <v>7.5</v>
      </c>
      <c r="O109" s="124">
        <f t="shared" si="24"/>
        <v>10.050000000000001</v>
      </c>
    </row>
    <row r="111" spans="2:15" x14ac:dyDescent="0.25">
      <c r="B111" s="60" t="s">
        <v>267</v>
      </c>
    </row>
    <row r="113" spans="2:13" x14ac:dyDescent="0.25">
      <c r="B113" s="17" t="s">
        <v>200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</row>
    <row r="114" spans="2:13" x14ac:dyDescent="0.25">
      <c r="B114" s="54" t="s">
        <v>201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</row>
    <row r="115" spans="2:13" x14ac:dyDescent="0.25">
      <c r="B115" s="148" t="s">
        <v>202</v>
      </c>
      <c r="C115" s="51" t="s">
        <v>183</v>
      </c>
      <c r="D115" s="51" t="s">
        <v>184</v>
      </c>
      <c r="E115" s="51" t="s">
        <v>148</v>
      </c>
      <c r="F115" s="51" t="s">
        <v>185</v>
      </c>
      <c r="G115" s="51" t="s">
        <v>186</v>
      </c>
      <c r="H115" s="51" t="s">
        <v>149</v>
      </c>
    </row>
    <row r="116" spans="2:13" x14ac:dyDescent="0.25">
      <c r="B116" s="149"/>
      <c r="C116" s="35" t="s">
        <v>158</v>
      </c>
      <c r="D116" s="35" t="s">
        <v>158</v>
      </c>
      <c r="E116" s="92" t="s">
        <v>158</v>
      </c>
      <c r="F116" s="35" t="s">
        <v>158</v>
      </c>
      <c r="G116" s="35" t="s">
        <v>158</v>
      </c>
      <c r="H116" s="35" t="s">
        <v>158</v>
      </c>
    </row>
    <row r="117" spans="2:13" x14ac:dyDescent="0.25">
      <c r="B117" s="5" t="s">
        <v>203</v>
      </c>
      <c r="C117" s="24">
        <v>180</v>
      </c>
      <c r="D117" s="24">
        <v>95</v>
      </c>
      <c r="E117" s="24">
        <v>55</v>
      </c>
      <c r="F117" s="24">
        <v>44.166666666666664</v>
      </c>
      <c r="G117" s="24">
        <v>38.75</v>
      </c>
      <c r="H117" s="24">
        <v>35.5</v>
      </c>
    </row>
    <row r="118" spans="2:13" x14ac:dyDescent="0.25">
      <c r="B118" s="5" t="s">
        <v>204</v>
      </c>
      <c r="C118" s="24">
        <v>1.3</v>
      </c>
      <c r="D118" s="24">
        <v>0.75</v>
      </c>
      <c r="E118" s="24">
        <v>0.4375</v>
      </c>
      <c r="F118" s="24">
        <v>0.33333333333333331</v>
      </c>
      <c r="G118" s="24">
        <v>0.3125</v>
      </c>
      <c r="H118" s="24">
        <v>0.3</v>
      </c>
    </row>
    <row r="119" spans="2:13" x14ac:dyDescent="0.25">
      <c r="B119" s="5" t="s">
        <v>205</v>
      </c>
      <c r="C119" s="24">
        <v>1.3</v>
      </c>
      <c r="D119" s="24">
        <v>0.75</v>
      </c>
      <c r="E119" s="24">
        <v>0.4375</v>
      </c>
      <c r="F119" s="24">
        <v>0.33333333333333331</v>
      </c>
      <c r="G119" s="24">
        <v>0.3125</v>
      </c>
      <c r="H119" s="24">
        <v>0.3</v>
      </c>
    </row>
  </sheetData>
  <mergeCells count="9">
    <mergeCell ref="C3:C4"/>
    <mergeCell ref="C44:C45"/>
    <mergeCell ref="C82:C83"/>
    <mergeCell ref="C99:C100"/>
    <mergeCell ref="B115:B116"/>
    <mergeCell ref="B41:H41"/>
    <mergeCell ref="B42:H42"/>
    <mergeCell ref="B78:H78"/>
    <mergeCell ref="B79:H79"/>
  </mergeCells>
  <dataValidations count="1">
    <dataValidation type="decimal" allowBlank="1" showInputMessage="1" showErrorMessage="1" sqref="P33:U38 C117:H119 D101:O109 D84:O95" xr:uid="{00000000-0002-0000-0700-000000000000}">
      <formula1>-9.99E+107</formula1>
      <formula2>9.99E+107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680"/>
  <sheetViews>
    <sheetView topLeftCell="A37" workbookViewId="0">
      <selection activeCell="I61" sqref="I61"/>
    </sheetView>
  </sheetViews>
  <sheetFormatPr defaultRowHeight="15" x14ac:dyDescent="0.25"/>
  <cols>
    <col min="2" max="2" width="42.5703125" customWidth="1"/>
    <col min="3" max="3" width="16.85546875" customWidth="1"/>
    <col min="5" max="6" width="10.5703125" bestFit="1" customWidth="1"/>
  </cols>
  <sheetData>
    <row r="1" spans="1:3" ht="18" x14ac:dyDescent="0.25">
      <c r="A1" s="63" t="s">
        <v>6</v>
      </c>
    </row>
    <row r="4" spans="1:3" x14ac:dyDescent="0.25">
      <c r="B4" s="55" t="s">
        <v>206</v>
      </c>
      <c r="C4" s="55" t="s">
        <v>207</v>
      </c>
    </row>
    <row r="5" spans="1:3" x14ac:dyDescent="0.25">
      <c r="B5" s="5" t="s">
        <v>208</v>
      </c>
      <c r="C5" s="24">
        <v>160</v>
      </c>
    </row>
    <row r="6" spans="1:3" x14ac:dyDescent="0.25">
      <c r="B6" s="5" t="s">
        <v>209</v>
      </c>
      <c r="C6" s="24">
        <v>160</v>
      </c>
    </row>
    <row r="7" spans="1:3" x14ac:dyDescent="0.25">
      <c r="B7" s="5" t="s">
        <v>210</v>
      </c>
      <c r="C7" s="24">
        <v>160</v>
      </c>
    </row>
    <row r="11" spans="1:3" x14ac:dyDescent="0.25">
      <c r="B11" s="55" t="s">
        <v>211</v>
      </c>
      <c r="C11" s="55" t="s">
        <v>207</v>
      </c>
    </row>
    <row r="12" spans="1:3" x14ac:dyDescent="0.25">
      <c r="B12" s="36" t="s">
        <v>212</v>
      </c>
      <c r="C12" s="24">
        <v>95</v>
      </c>
    </row>
    <row r="13" spans="1:3" x14ac:dyDescent="0.25">
      <c r="B13" s="5" t="s">
        <v>213</v>
      </c>
      <c r="C13" s="24">
        <v>95</v>
      </c>
    </row>
    <row r="17" spans="2:6" x14ac:dyDescent="0.25">
      <c r="B17" s="55" t="s">
        <v>214</v>
      </c>
      <c r="C17" s="55" t="s">
        <v>215</v>
      </c>
    </row>
    <row r="18" spans="2:6" x14ac:dyDescent="0.25">
      <c r="B18" s="5" t="s">
        <v>216</v>
      </c>
      <c r="C18" s="24">
        <v>0</v>
      </c>
    </row>
    <row r="19" spans="2:6" x14ac:dyDescent="0.25">
      <c r="B19" s="5" t="s">
        <v>217</v>
      </c>
      <c r="C19" s="24">
        <v>8.0000000000000002E-3</v>
      </c>
    </row>
    <row r="20" spans="2:6" x14ac:dyDescent="0.25">
      <c r="B20" s="5" t="s">
        <v>218</v>
      </c>
      <c r="C20" s="24">
        <v>4.3999999999999997E-2</v>
      </c>
    </row>
    <row r="21" spans="2:6" x14ac:dyDescent="0.25">
      <c r="B21" s="5" t="s">
        <v>219</v>
      </c>
      <c r="C21" s="24">
        <v>3.5000000000000003E-2</v>
      </c>
    </row>
    <row r="25" spans="2:6" x14ac:dyDescent="0.25">
      <c r="B25" s="55" t="s">
        <v>220</v>
      </c>
      <c r="C25" s="55" t="s">
        <v>61</v>
      </c>
    </row>
    <row r="26" spans="2:6" x14ac:dyDescent="0.25">
      <c r="B26" s="5" t="s">
        <v>221</v>
      </c>
      <c r="C26" s="24">
        <v>1.4999999999999999E-2</v>
      </c>
    </row>
    <row r="27" spans="2:6" x14ac:dyDescent="0.25">
      <c r="B27" s="5" t="s">
        <v>222</v>
      </c>
      <c r="C27" s="24">
        <v>1.4999999999999999E-2</v>
      </c>
    </row>
    <row r="28" spans="2:6" x14ac:dyDescent="0.25">
      <c r="B28" s="5" t="s">
        <v>223</v>
      </c>
      <c r="C28" s="24">
        <v>7.4999999999999997E-2</v>
      </c>
    </row>
    <row r="29" spans="2:6" x14ac:dyDescent="0.25">
      <c r="B29" s="5" t="s">
        <v>224</v>
      </c>
      <c r="C29" s="24">
        <v>6.5000000000000002E-2</v>
      </c>
    </row>
    <row r="32" spans="2:6" ht="15.75" x14ac:dyDescent="0.25">
      <c r="E32" s="101">
        <v>2024</v>
      </c>
      <c r="F32" s="101" t="s">
        <v>300</v>
      </c>
    </row>
    <row r="33" spans="2:8" x14ac:dyDescent="0.25">
      <c r="B33" s="55" t="s">
        <v>225</v>
      </c>
      <c r="C33" s="3" t="s">
        <v>82</v>
      </c>
      <c r="E33" s="22" t="s">
        <v>46</v>
      </c>
      <c r="F33" s="22" t="s">
        <v>46</v>
      </c>
    </row>
    <row r="34" spans="2:8" x14ac:dyDescent="0.25">
      <c r="B34" s="5" t="s">
        <v>226</v>
      </c>
      <c r="C34" s="24">
        <v>1.9E-2</v>
      </c>
      <c r="E34" s="116">
        <v>2.2799999999999997E-2</v>
      </c>
      <c r="F34" s="116">
        <v>2.6599999999999999E-2</v>
      </c>
      <c r="H34" s="125"/>
    </row>
    <row r="35" spans="2:8" x14ac:dyDescent="0.25">
      <c r="B35" s="5" t="s">
        <v>227</v>
      </c>
      <c r="C35" s="24">
        <v>2.1000000000000001E-2</v>
      </c>
      <c r="E35" s="116">
        <v>2.52E-2</v>
      </c>
      <c r="F35" s="116">
        <v>2.9400000000000003E-2</v>
      </c>
      <c r="H35" s="125"/>
    </row>
    <row r="36" spans="2:8" x14ac:dyDescent="0.25">
      <c r="B36" s="5" t="s">
        <v>228</v>
      </c>
      <c r="C36" s="24">
        <v>2.4E-2</v>
      </c>
      <c r="E36" s="116">
        <v>2.8799999999999999E-2</v>
      </c>
      <c r="F36" s="116">
        <v>3.3599999999999998E-2</v>
      </c>
      <c r="H36" s="125"/>
    </row>
    <row r="37" spans="2:8" x14ac:dyDescent="0.25">
      <c r="B37" s="5" t="s">
        <v>229</v>
      </c>
      <c r="C37" s="24">
        <v>7.0000000000000007E-2</v>
      </c>
      <c r="E37" s="116">
        <v>8.4000000000000005E-2</v>
      </c>
      <c r="F37" s="116">
        <v>9.8000000000000004E-2</v>
      </c>
      <c r="H37" s="125"/>
    </row>
    <row r="38" spans="2:8" x14ac:dyDescent="0.25">
      <c r="B38" s="5" t="s">
        <v>230</v>
      </c>
      <c r="C38" s="24">
        <v>0.09</v>
      </c>
      <c r="E38" s="116">
        <v>0.108</v>
      </c>
      <c r="F38" s="116">
        <v>0.126</v>
      </c>
      <c r="H38" s="125"/>
    </row>
    <row r="39" spans="2:8" x14ac:dyDescent="0.25">
      <c r="B39" s="5" t="s">
        <v>231</v>
      </c>
      <c r="C39" s="24">
        <v>0.11</v>
      </c>
      <c r="E39" s="116">
        <v>0.13200000000000001</v>
      </c>
      <c r="F39" s="116">
        <v>0.154</v>
      </c>
      <c r="H39" s="125"/>
    </row>
    <row r="40" spans="2:8" x14ac:dyDescent="0.25">
      <c r="B40" s="5" t="s">
        <v>232</v>
      </c>
      <c r="C40" s="24">
        <v>0.11</v>
      </c>
      <c r="E40" s="116">
        <v>0.13200000000000001</v>
      </c>
      <c r="F40" s="116">
        <v>0.154</v>
      </c>
      <c r="H40" s="125"/>
    </row>
    <row r="41" spans="2:8" x14ac:dyDescent="0.25">
      <c r="B41" s="5" t="s">
        <v>233</v>
      </c>
      <c r="C41" s="24">
        <v>0.12</v>
      </c>
      <c r="E41" s="116">
        <v>0.14399999999999999</v>
      </c>
      <c r="F41" s="116">
        <v>0.16799999999999998</v>
      </c>
      <c r="H41" s="125"/>
    </row>
    <row r="42" spans="2:8" x14ac:dyDescent="0.25">
      <c r="B42" s="5" t="s">
        <v>234</v>
      </c>
      <c r="C42" s="24">
        <v>0.12</v>
      </c>
      <c r="E42" s="116">
        <v>0.14399999999999999</v>
      </c>
      <c r="F42" s="116">
        <v>0.16799999999999998</v>
      </c>
      <c r="H42" s="125"/>
    </row>
    <row r="43" spans="2:8" x14ac:dyDescent="0.25">
      <c r="B43" s="5" t="s">
        <v>235</v>
      </c>
      <c r="C43" s="24">
        <v>3.7999999999999999E-2</v>
      </c>
      <c r="E43" s="116">
        <v>4.5599999999999995E-2</v>
      </c>
      <c r="F43" s="116">
        <v>5.3199999999999997E-2</v>
      </c>
      <c r="H43" s="125"/>
    </row>
    <row r="44" spans="2:8" x14ac:dyDescent="0.25">
      <c r="B44" s="5" t="s">
        <v>295</v>
      </c>
      <c r="C44" s="24"/>
      <c r="E44" s="116">
        <v>4.8800000000000003E-2</v>
      </c>
      <c r="F44" s="116"/>
      <c r="H44" s="125"/>
    </row>
    <row r="45" spans="2:8" x14ac:dyDescent="0.25">
      <c r="B45" s="5" t="s">
        <v>296</v>
      </c>
      <c r="C45" s="24"/>
      <c r="E45" s="116">
        <v>5.16E-2</v>
      </c>
      <c r="F45" s="116"/>
      <c r="H45" s="125"/>
    </row>
    <row r="46" spans="2:8" x14ac:dyDescent="0.25">
      <c r="B46" s="5" t="s">
        <v>297</v>
      </c>
      <c r="C46" s="24"/>
      <c r="E46" s="116">
        <v>5.5800000000000002E-2</v>
      </c>
      <c r="F46" s="116"/>
      <c r="H46" s="125"/>
    </row>
    <row r="47" spans="2:8" x14ac:dyDescent="0.25">
      <c r="B47" s="104"/>
      <c r="C47" s="72"/>
      <c r="E47" s="105"/>
      <c r="H47" s="125"/>
    </row>
    <row r="48" spans="2:8" ht="15.75" x14ac:dyDescent="0.25">
      <c r="E48" s="101">
        <v>2024</v>
      </c>
      <c r="G48" s="125"/>
    </row>
    <row r="49" spans="2:8" x14ac:dyDescent="0.25">
      <c r="B49" s="55" t="s">
        <v>236</v>
      </c>
      <c r="C49" s="3" t="s">
        <v>82</v>
      </c>
      <c r="E49" s="22" t="s">
        <v>46</v>
      </c>
      <c r="G49" s="125"/>
    </row>
    <row r="50" spans="2:8" x14ac:dyDescent="0.25">
      <c r="B50" s="5" t="s">
        <v>237</v>
      </c>
      <c r="C50" s="24">
        <v>0.03</v>
      </c>
      <c r="E50" s="116">
        <v>3.73E-2</v>
      </c>
      <c r="G50" s="125"/>
    </row>
    <row r="51" spans="2:8" x14ac:dyDescent="0.25">
      <c r="B51" s="5" t="s">
        <v>238</v>
      </c>
      <c r="C51" s="24">
        <v>2.5000000000000001E-3</v>
      </c>
      <c r="E51" s="116">
        <v>3.0999999999999999E-3</v>
      </c>
      <c r="G51" s="125"/>
    </row>
    <row r="52" spans="2:8" x14ac:dyDescent="0.25">
      <c r="B52" s="5" t="s">
        <v>239</v>
      </c>
      <c r="C52" s="24">
        <v>3.5000000000000001E-3</v>
      </c>
      <c r="E52" s="116">
        <v>4.4000000000000003E-3</v>
      </c>
      <c r="G52" s="125"/>
    </row>
    <row r="53" spans="2:8" x14ac:dyDescent="0.25">
      <c r="H53" s="125"/>
    </row>
    <row r="54" spans="2:8" ht="15.75" x14ac:dyDescent="0.25">
      <c r="E54" s="101">
        <v>2024</v>
      </c>
      <c r="F54" s="101" t="s">
        <v>300</v>
      </c>
      <c r="H54" s="125"/>
    </row>
    <row r="55" spans="2:8" x14ac:dyDescent="0.25">
      <c r="B55" s="55" t="s">
        <v>240</v>
      </c>
      <c r="C55" s="3" t="s">
        <v>82</v>
      </c>
      <c r="E55" s="22" t="s">
        <v>46</v>
      </c>
      <c r="F55" s="22" t="s">
        <v>46</v>
      </c>
      <c r="H55" s="125"/>
    </row>
    <row r="56" spans="2:8" x14ac:dyDescent="0.25">
      <c r="B56" s="5" t="s">
        <v>241</v>
      </c>
      <c r="C56" s="24">
        <v>2.1999999999999999E-2</v>
      </c>
      <c r="E56" s="116">
        <v>2.5739999999999996E-2</v>
      </c>
      <c r="F56" s="116">
        <v>2.9399999999999999E-2</v>
      </c>
      <c r="H56" s="125"/>
    </row>
    <row r="60" spans="2:8" x14ac:dyDescent="0.25">
      <c r="B60" s="55" t="s">
        <v>242</v>
      </c>
      <c r="C60" s="55" t="s">
        <v>69</v>
      </c>
    </row>
    <row r="61" spans="2:8" x14ac:dyDescent="0.25">
      <c r="B61" s="5" t="s">
        <v>243</v>
      </c>
      <c r="C61" s="24">
        <v>5.0000000000000001E-3</v>
      </c>
    </row>
    <row r="2625" spans="2:3" x14ac:dyDescent="0.25">
      <c r="B2625" s="55" t="s">
        <v>206</v>
      </c>
      <c r="C2625" s="55" t="s">
        <v>207</v>
      </c>
    </row>
    <row r="2626" spans="2:3" x14ac:dyDescent="0.25">
      <c r="B2626" s="5" t="s">
        <v>208</v>
      </c>
      <c r="C2626" s="24">
        <v>160</v>
      </c>
    </row>
    <row r="2627" spans="2:3" x14ac:dyDescent="0.25">
      <c r="B2627" s="5" t="s">
        <v>209</v>
      </c>
      <c r="C2627" s="24">
        <v>160</v>
      </c>
    </row>
    <row r="2628" spans="2:3" x14ac:dyDescent="0.25">
      <c r="B2628" s="5" t="s">
        <v>210</v>
      </c>
      <c r="C2628" s="24">
        <v>160</v>
      </c>
    </row>
    <row r="2632" spans="2:3" x14ac:dyDescent="0.25">
      <c r="B2632" s="55" t="s">
        <v>211</v>
      </c>
      <c r="C2632" s="55" t="s">
        <v>207</v>
      </c>
    </row>
    <row r="2633" spans="2:3" x14ac:dyDescent="0.25">
      <c r="B2633" s="36" t="s">
        <v>212</v>
      </c>
      <c r="C2633" s="24">
        <v>95</v>
      </c>
    </row>
    <row r="2634" spans="2:3" x14ac:dyDescent="0.25">
      <c r="B2634" s="5" t="s">
        <v>213</v>
      </c>
      <c r="C2634" s="24">
        <v>95</v>
      </c>
    </row>
    <row r="2638" spans="2:3" x14ac:dyDescent="0.25">
      <c r="B2638" s="55" t="s">
        <v>214</v>
      </c>
      <c r="C2638" s="55" t="s">
        <v>215</v>
      </c>
    </row>
    <row r="2639" spans="2:3" x14ac:dyDescent="0.25">
      <c r="B2639" s="5" t="s">
        <v>216</v>
      </c>
      <c r="C2639" s="24">
        <v>0</v>
      </c>
    </row>
    <row r="2640" spans="2:3" x14ac:dyDescent="0.25">
      <c r="B2640" s="5" t="s">
        <v>217</v>
      </c>
      <c r="C2640" s="24">
        <v>8.0000000000000002E-3</v>
      </c>
    </row>
    <row r="2641" spans="2:3" x14ac:dyDescent="0.25">
      <c r="B2641" s="5" t="s">
        <v>218</v>
      </c>
      <c r="C2641" s="24">
        <v>4.3999999999999997E-2</v>
      </c>
    </row>
    <row r="2642" spans="2:3" x14ac:dyDescent="0.25">
      <c r="B2642" s="5" t="s">
        <v>219</v>
      </c>
      <c r="C2642" s="24">
        <v>3.5000000000000003E-2</v>
      </c>
    </row>
    <row r="2646" spans="2:3" x14ac:dyDescent="0.25">
      <c r="B2646" s="55" t="s">
        <v>220</v>
      </c>
      <c r="C2646" s="55" t="s">
        <v>61</v>
      </c>
    </row>
    <row r="2647" spans="2:3" x14ac:dyDescent="0.25">
      <c r="B2647" s="5" t="s">
        <v>221</v>
      </c>
      <c r="C2647" s="24">
        <v>1.4999999999999999E-2</v>
      </c>
    </row>
    <row r="2648" spans="2:3" x14ac:dyDescent="0.25">
      <c r="B2648" s="5" t="s">
        <v>222</v>
      </c>
      <c r="C2648" s="24">
        <v>1.4999999999999999E-2</v>
      </c>
    </row>
    <row r="2649" spans="2:3" x14ac:dyDescent="0.25">
      <c r="B2649" s="5" t="s">
        <v>223</v>
      </c>
      <c r="C2649" s="24">
        <v>7.4999999999999997E-2</v>
      </c>
    </row>
    <row r="2650" spans="2:3" x14ac:dyDescent="0.25">
      <c r="B2650" s="5" t="s">
        <v>224</v>
      </c>
      <c r="C2650" s="24">
        <v>6.5000000000000002E-2</v>
      </c>
    </row>
    <row r="2654" spans="2:3" x14ac:dyDescent="0.25">
      <c r="B2654" s="55" t="s">
        <v>225</v>
      </c>
      <c r="C2654" s="3" t="s">
        <v>82</v>
      </c>
    </row>
    <row r="2655" spans="2:3" x14ac:dyDescent="0.25">
      <c r="B2655" s="5" t="s">
        <v>226</v>
      </c>
      <c r="C2655" s="24">
        <v>1.9E-2</v>
      </c>
    </row>
    <row r="2656" spans="2:3" x14ac:dyDescent="0.25">
      <c r="B2656" s="5" t="s">
        <v>227</v>
      </c>
      <c r="C2656" s="24">
        <v>2.1000000000000001E-2</v>
      </c>
    </row>
    <row r="2657" spans="2:3" x14ac:dyDescent="0.25">
      <c r="B2657" s="5" t="s">
        <v>228</v>
      </c>
      <c r="C2657" s="24">
        <v>2.4E-2</v>
      </c>
    </row>
    <row r="2658" spans="2:3" x14ac:dyDescent="0.25">
      <c r="B2658" s="5" t="s">
        <v>229</v>
      </c>
      <c r="C2658" s="24">
        <v>7.0000000000000007E-2</v>
      </c>
    </row>
    <row r="2659" spans="2:3" x14ac:dyDescent="0.25">
      <c r="B2659" s="5" t="s">
        <v>230</v>
      </c>
      <c r="C2659" s="24">
        <v>0.09</v>
      </c>
    </row>
    <row r="2660" spans="2:3" x14ac:dyDescent="0.25">
      <c r="B2660" s="5" t="s">
        <v>231</v>
      </c>
      <c r="C2660" s="24">
        <v>0.11</v>
      </c>
    </row>
    <row r="2661" spans="2:3" x14ac:dyDescent="0.25">
      <c r="B2661" s="5" t="s">
        <v>232</v>
      </c>
      <c r="C2661" s="24">
        <v>0.11</v>
      </c>
    </row>
    <row r="2662" spans="2:3" x14ac:dyDescent="0.25">
      <c r="B2662" s="5" t="s">
        <v>233</v>
      </c>
      <c r="C2662" s="24">
        <v>0.12</v>
      </c>
    </row>
    <row r="2663" spans="2:3" x14ac:dyDescent="0.25">
      <c r="B2663" s="5" t="s">
        <v>234</v>
      </c>
      <c r="C2663" s="24">
        <v>0.12</v>
      </c>
    </row>
    <row r="2664" spans="2:3" x14ac:dyDescent="0.25">
      <c r="B2664" s="5" t="s">
        <v>235</v>
      </c>
      <c r="C2664" s="24">
        <v>3.7999999999999999E-2</v>
      </c>
    </row>
    <row r="2668" spans="2:3" x14ac:dyDescent="0.25">
      <c r="B2668" s="55" t="s">
        <v>236</v>
      </c>
      <c r="C2668" s="3" t="s">
        <v>82</v>
      </c>
    </row>
    <row r="2669" spans="2:3" x14ac:dyDescent="0.25">
      <c r="B2669" s="5" t="s">
        <v>237</v>
      </c>
      <c r="C2669" s="24">
        <v>0.03</v>
      </c>
    </row>
    <row r="2670" spans="2:3" x14ac:dyDescent="0.25">
      <c r="B2670" s="5" t="s">
        <v>238</v>
      </c>
      <c r="C2670" s="24">
        <v>2.5000000000000001E-3</v>
      </c>
    </row>
    <row r="2671" spans="2:3" x14ac:dyDescent="0.25">
      <c r="B2671" s="5" t="s">
        <v>239</v>
      </c>
      <c r="C2671" s="24">
        <v>3.5000000000000001E-3</v>
      </c>
    </row>
    <row r="2675" spans="2:3" x14ac:dyDescent="0.25">
      <c r="B2675" s="55" t="s">
        <v>240</v>
      </c>
      <c r="C2675" s="3" t="s">
        <v>82</v>
      </c>
    </row>
    <row r="2676" spans="2:3" x14ac:dyDescent="0.25">
      <c r="B2676" s="5" t="s">
        <v>241</v>
      </c>
      <c r="C2676" s="24">
        <v>2.1999999999999999E-2</v>
      </c>
    </row>
    <row r="2679" spans="2:3" x14ac:dyDescent="0.25">
      <c r="B2679" s="55" t="s">
        <v>242</v>
      </c>
      <c r="C2679" s="55" t="s">
        <v>69</v>
      </c>
    </row>
    <row r="2680" spans="2:3" x14ac:dyDescent="0.25">
      <c r="B2680" s="5" t="s">
        <v>243</v>
      </c>
      <c r="C2680" s="24">
        <v>5.0000000000000001E-3</v>
      </c>
    </row>
  </sheetData>
  <dataValidations count="1">
    <dataValidation type="decimal" allowBlank="1" showInputMessage="1" showErrorMessage="1" sqref="C2626:C2628 C2633:C2634 C2639:C2642 C2647:C2650 C2655:C2664 C2669:C2671 C2676 C2680 C5:C7 C12:C13 C18:C21 C26:C29 C61 C50:C52 C56 C34:C47" xr:uid="{00000000-0002-0000-0800-000000000000}">
      <formula1>-9.99E+107</formula1>
      <formula2>9.99E+107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of Contents</vt:lpstr>
      <vt:lpstr>Section 1- Management Fees</vt:lpstr>
      <vt:lpstr>Section 2-Metered Mail</vt:lpstr>
      <vt:lpstr>Section 3 - Courier Services</vt:lpstr>
      <vt:lpstr>Section 4- Paper Costs</vt:lpstr>
      <vt:lpstr>Section 5 - Copy Center</vt:lpstr>
      <vt:lpstr>Section 6 - Finishing</vt:lpstr>
      <vt:lpstr>Section 7 - Stationery</vt:lpstr>
      <vt:lpstr>Section 8-Data Print and Insert</vt:lpstr>
      <vt:lpstr>Section 9- Miscellaneous Servs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Aycock, Hailey (IDOA)</dc:creator>
  <cp:lastModifiedBy>Thayer, Jessica</cp:lastModifiedBy>
  <cp:lastPrinted>2023-02-14T17:34:16Z</cp:lastPrinted>
  <dcterms:created xsi:type="dcterms:W3CDTF">2016-12-27T14:28:30Z</dcterms:created>
  <dcterms:modified xsi:type="dcterms:W3CDTF">2024-01-02T15:40:57Z</dcterms:modified>
</cp:coreProperties>
</file>